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<sst xmlns="http://schemas.openxmlformats.org/spreadsheetml/2006/main" count="1432" uniqueCount="628">
  <si>
    <t>Team</t>
  </si>
  <si>
    <t>Windsor Park A</t>
  </si>
  <si>
    <t>Rio Terrace A</t>
  </si>
  <si>
    <t>Windsor Park B</t>
  </si>
  <si>
    <t>Earl Buxton A</t>
  </si>
  <si>
    <t>Parkallen A</t>
  </si>
  <si>
    <t>Strathcona Christian Ac A</t>
  </si>
  <si>
    <t>Rio Terrace B</t>
  </si>
  <si>
    <t>Holy Cross A</t>
  </si>
  <si>
    <t>Pine Street A</t>
  </si>
  <si>
    <t>Victoria A</t>
  </si>
  <si>
    <t>Meadowlark Christian A</t>
  </si>
  <si>
    <t>Crestwood A</t>
  </si>
  <si>
    <t>Michael A. Kostek A</t>
  </si>
  <si>
    <t>Strathcona Christian Ac B</t>
  </si>
  <si>
    <t>Meadowlark Christian B</t>
  </si>
  <si>
    <t>Edmonton Christian West A</t>
  </si>
  <si>
    <t>Rio Terrace C</t>
  </si>
  <si>
    <t>Crestwood B</t>
  </si>
  <si>
    <t>Strathcona Christian Ac C</t>
  </si>
  <si>
    <t>Michael A. Kostek B</t>
  </si>
  <si>
    <t>Pine Street B</t>
  </si>
  <si>
    <t>Michael A. Kostek C</t>
  </si>
  <si>
    <t>Earl Buxton B</t>
  </si>
  <si>
    <t>Win Ferguson A</t>
  </si>
  <si>
    <t>Michael A. Kostek D</t>
  </si>
  <si>
    <t>Strathcona Christian Ac D</t>
  </si>
  <si>
    <t>Belgravia A</t>
  </si>
  <si>
    <t>Greenview A</t>
  </si>
  <si>
    <t>Centennial A</t>
  </si>
  <si>
    <t>George H. Luck A</t>
  </si>
  <si>
    <t>King Edward A</t>
  </si>
  <si>
    <t>Parkallen B</t>
  </si>
  <si>
    <t>George H. Luck B</t>
  </si>
  <si>
    <t>Greenview B</t>
  </si>
  <si>
    <t>Centennial B</t>
  </si>
  <si>
    <t>Pine Street C</t>
  </si>
  <si>
    <t>Earl Buxton C</t>
  </si>
  <si>
    <t>George H. Luck C</t>
  </si>
  <si>
    <t>Win Ferguson B</t>
  </si>
  <si>
    <t>Earl Buxton D</t>
  </si>
  <si>
    <t>Parkallen C</t>
  </si>
  <si>
    <t>Westbrook A</t>
  </si>
  <si>
    <t>Wes Hosford A</t>
  </si>
  <si>
    <t>Patricia Heights A</t>
  </si>
  <si>
    <t>Uncas A</t>
  </si>
  <si>
    <t>Richard Secord A</t>
  </si>
  <si>
    <t>Patricia Heights B</t>
  </si>
  <si>
    <t>Pine Street D</t>
  </si>
  <si>
    <t>Donnan A</t>
  </si>
  <si>
    <t>Lynnwood A</t>
  </si>
  <si>
    <t>Brander Gardens A</t>
  </si>
  <si>
    <t>Westbrook B</t>
  </si>
  <si>
    <t>Patricia Heights C</t>
  </si>
  <si>
    <t>Brander Gardens B</t>
  </si>
  <si>
    <t>Barrhead Elementary A</t>
  </si>
  <si>
    <t>Keheewin A</t>
  </si>
  <si>
    <t>Barrhead Elementary B</t>
  </si>
  <si>
    <t>First Finisher's Place</t>
  </si>
  <si>
    <t>Second Finisher's Place</t>
  </si>
  <si>
    <t>Third Finisher's Place</t>
  </si>
  <si>
    <t>Rank in Points</t>
  </si>
  <si>
    <t>Team Total Points in Race</t>
  </si>
  <si>
    <t>George P. Nicholson A</t>
  </si>
  <si>
    <t>George P. Nicholson B</t>
  </si>
  <si>
    <t>George P. Nicholson C</t>
  </si>
  <si>
    <t>George P. Nicholson D</t>
  </si>
  <si>
    <t>Rank in  Places</t>
  </si>
  <si>
    <t>Lymburn School A</t>
  </si>
  <si>
    <t>Steinhauer A</t>
  </si>
  <si>
    <t>Crawford Plains A</t>
  </si>
  <si>
    <t>Menisa A</t>
  </si>
  <si>
    <t>Victoria B</t>
  </si>
  <si>
    <t>Earl Buxton E</t>
  </si>
  <si>
    <t>Holyrood A</t>
  </si>
  <si>
    <t>Menisa B</t>
  </si>
  <si>
    <t>Richard Secord B</t>
  </si>
  <si>
    <t>Crawford Plains B</t>
  </si>
  <si>
    <t>Winterburn A</t>
  </si>
  <si>
    <t>Malcolm Tweddle A</t>
  </si>
  <si>
    <t>Grade, Gender, Team</t>
  </si>
  <si>
    <t>Grade 3 Boys Belgravia A</t>
  </si>
  <si>
    <t>Grade 3 Boys Brander Gardens A</t>
  </si>
  <si>
    <t>Grade 3 Boys Centennial A</t>
  </si>
  <si>
    <t>Grade 3 Boys Centennial B</t>
  </si>
  <si>
    <t>Grade 3 Boys Crestwood A</t>
  </si>
  <si>
    <t>Grade 3 Boys Earl Buxton A</t>
  </si>
  <si>
    <t>Grade 3 Boys Earl Buxton B</t>
  </si>
  <si>
    <t>Grade 3 Boys Earl Buxton C</t>
  </si>
  <si>
    <t>Grade 3 Boys Earl Buxton D</t>
  </si>
  <si>
    <t>Grade 3 Boys Earl Buxton E</t>
  </si>
  <si>
    <t>Grade 3 Boys Edmonton Christian West A</t>
  </si>
  <si>
    <t>Grade 3 Boys George H. Luck A</t>
  </si>
  <si>
    <t>Grade 3 Boys George H. Luck B</t>
  </si>
  <si>
    <t>Grade 3 Boys George H. Luck C</t>
  </si>
  <si>
    <t>Grade 3 Boys George P. Nicholson A</t>
  </si>
  <si>
    <t>Grade 3 Boys George P. Nicholson B</t>
  </si>
  <si>
    <t>Grade 3 Boys Greenview A</t>
  </si>
  <si>
    <t>Grade 3 Boys Meadowlark Christian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</si>
  <si>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</si>
  <si>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</si>
  <si>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</si>
  <si>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</si>
  <si>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</si>
  <si>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Parkallen B</t>
  </si>
  <si>
    <t>Grade 3 Boys Pine Street A</t>
  </si>
  <si>
    <t>Grade 3 Boys Pine Street B</t>
  </si>
  <si>
    <t>Grade 3 Boys Rio Terrace A</t>
  </si>
  <si>
    <t>Grade 3 Boys Rio Terrace B</t>
  </si>
  <si>
    <t>Grade 3 Boys Rio Terrace C</t>
  </si>
  <si>
    <t>Grade 3 Boys Strathcona Christian Ac A</t>
  </si>
  <si>
    <t>Grade 3 Boys Strathcona Christian Ac B</t>
  </si>
  <si>
    <t>Grade 3 Boys Strathcona Christian Ac C</t>
  </si>
  <si>
    <t>Grade 3 Boys Victoria A</t>
  </si>
  <si>
    <t>Grade 3 Boys Victoria B</t>
  </si>
  <si>
    <t>Grade 3 Boys Win Ferguson A</t>
  </si>
  <si>
    <t>Grade 3 Boys Win Ferguson B</t>
  </si>
  <si>
    <t>Grade 3 Boys Windsor Park A</t>
  </si>
  <si>
    <t>Grade 3 Girls Crawford Plains A</t>
  </si>
  <si>
    <t>Grade 3 Girls Crestwood A</t>
  </si>
  <si>
    <t>Grade 3 Girls Crestwood B</t>
  </si>
  <si>
    <t>Grade 3 Girls Earl Buxton A</t>
  </si>
  <si>
    <t>Grade 3 Girls Earl Buxton B</t>
  </si>
  <si>
    <t>Grade 3 Girls Edmonton Christian West A</t>
  </si>
  <si>
    <t>Grade 3 Girls George P. Nicholson A</t>
  </si>
  <si>
    <t>Grade 3 Girls George P. Nicholson B</t>
  </si>
  <si>
    <t>Grade 3 Girls Holy Cross A</t>
  </si>
  <si>
    <t>Grade 3 Girls Lymburn School A</t>
  </si>
  <si>
    <t>Grade 3 Girls Meadowlark Christian A</t>
  </si>
  <si>
    <t>Grade 3 Girls Michael A. Kostek A</t>
  </si>
  <si>
    <t>Grade 3 Girls Michael A. Kostek B</t>
  </si>
  <si>
    <t>Grade 3 Girls Michael A. Kostek C</t>
  </si>
  <si>
    <t>Grade 3 Girls Parkallen A</t>
  </si>
  <si>
    <t>Grade 3 Girls Pine Street A</t>
  </si>
  <si>
    <t>Grade 3 Girls Pine Street B</t>
  </si>
  <si>
    <t>Grade 3 Girls Rio Terrace A</t>
  </si>
  <si>
    <t>Grade 3 Girls Rio Terrace B</t>
  </si>
  <si>
    <t>Grade 3 Girls Rio Terrace C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</si>
  <si>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</si>
  <si>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</si>
  <si>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</si>
  <si>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</si>
  <si>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Strathcona Christian Ac D</t>
  </si>
  <si>
    <t>Grade 3 Girls Victoria A</t>
  </si>
  <si>
    <t>Grade 3 Girls Win Ferguson A</t>
  </si>
  <si>
    <t>Grade 3 Girls Windsor Park A</t>
  </si>
  <si>
    <t>Grade 4 Boys Brander Gardens A</t>
  </si>
  <si>
    <t>Grade 4 Boys Brander Gardens B</t>
  </si>
  <si>
    <t>Grade 4 Boys Centennial A</t>
  </si>
  <si>
    <t>Grade 4 Boys Donnan A</t>
  </si>
  <si>
    <t>Grade 4 Boys Earl Buxton A</t>
  </si>
  <si>
    <t>Grade 4 Boys Earl Buxton B</t>
  </si>
  <si>
    <t>Grade 4 Boys Edmonton Christian West A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</si>
  <si>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</si>
  <si>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</si>
  <si>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</si>
  <si>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</si>
  <si>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</si>
  <si>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Boys Patricia Heights A</t>
  </si>
  <si>
    <t>Grade 4 Boys Pine Street A</t>
  </si>
  <si>
    <t>Grade 4 Boys Pine Street B</t>
  </si>
  <si>
    <t>Grade 4 Boys Richard Secord A</t>
  </si>
  <si>
    <t>Grade 4 Boys Rio Terrace A</t>
  </si>
  <si>
    <t>Grade 4 Boys Strathcona Christian Ac A</t>
  </si>
  <si>
    <t>Grade 4 Boys Strathcona Christian Ac B</t>
  </si>
  <si>
    <t>Grade 4 Boys Westbrook A</t>
  </si>
  <si>
    <t>Grade 4 Boys Westbrook B</t>
  </si>
  <si>
    <t>Grade 4 Girls Centennial A</t>
  </si>
  <si>
    <t>Grade 4 Girls Earl Buxton A</t>
  </si>
  <si>
    <t>Grade 4 Girls Earl Buxton B</t>
  </si>
  <si>
    <t>Grade 4 Girls George P. Nicholson A</t>
  </si>
  <si>
    <t>Grade 4 Girls Holyrood A</t>
  </si>
  <si>
    <t>Grade 4 Girls Lymburn School A</t>
  </si>
  <si>
    <t>Grade 4 Girls Michael A. Kostek A</t>
  </si>
  <si>
    <t>Grade 4 Girls Parkallen A</t>
  </si>
  <si>
    <t>Grade 4 Girls Patricia Heights A</t>
  </si>
  <si>
    <t>Grade 4 Girls Pine Street A</t>
  </si>
  <si>
    <t>Grade 4 Girls Pine Street B</t>
  </si>
  <si>
    <t>Grade 4 Girls Strathcona Christian Ac A</t>
  </si>
  <si>
    <t>Grade 4 Girls Strathcona Christian Ac B</t>
  </si>
  <si>
    <t>Grade 4 Girls Westbrook A</t>
  </si>
  <si>
    <t>Grade 4 Girls Westbrook B</t>
  </si>
  <si>
    <t>Grade 4 Girls Win Ferguson A</t>
  </si>
  <si>
    <t>Grade 5 Boys Barrhead Elementary A</t>
  </si>
  <si>
    <t>Grade 5 Boys Centennial A</t>
  </si>
  <si>
    <t>Grade 5 Boys George H. Luck A</t>
  </si>
  <si>
    <t>Grade 5 Boys George P. Nicholson A</t>
  </si>
  <si>
    <t>Grade 5 Boys George P. Nicholson B</t>
  </si>
  <si>
    <t>Grade 5 Boys Greenview A</t>
  </si>
  <si>
    <t>Grade 5 Boys Greenview B</t>
  </si>
  <si>
    <t>Grade 5 Boys Patricia Heights A</t>
  </si>
  <si>
    <t>Grade 5 Boys Patricia Heights B</t>
  </si>
  <si>
    <t>Grade 5 Boys Pine Street A</t>
  </si>
  <si>
    <t>Grade 5 Boys Rio Terrace A</t>
  </si>
  <si>
    <t>Grade 5 Boys Strathcona Christian Ac A</t>
  </si>
  <si>
    <t>Grade 5 Boys Strathcona Christian Ac B</t>
  </si>
  <si>
    <t>Grade 5 Girls Barrhead Elementary A</t>
  </si>
  <si>
    <t>Grade 5 Girls Brander Gardens A</t>
  </si>
  <si>
    <t>Grade 5 Girls Centennial A</t>
  </si>
  <si>
    <t>Grade 5 Girls Centennial B</t>
  </si>
  <si>
    <t>Grade 5 Girls George P. Nicholson A</t>
  </si>
  <si>
    <t>Grade 5 Girls Lymburn School A</t>
  </si>
  <si>
    <t>Grade 5 Girls Menisa A</t>
  </si>
  <si>
    <t>Grade 5 Girls Michael A. Kostek A</t>
  </si>
  <si>
    <t>Grade 5 Girls Patricia Heights A</t>
  </si>
  <si>
    <t>Grade 5 Girls Pine Street A</t>
  </si>
  <si>
    <t>Grade 5 Girls Pine Street B</t>
  </si>
  <si>
    <t>Grade 5 Girls Rio Terrace A</t>
  </si>
  <si>
    <t>Grade 5 Girls Strathcona Christian Ac A</t>
  </si>
  <si>
    <t>Grade 5 Girls Wes Hosford A</t>
  </si>
  <si>
    <t>Grade 5 Girls Westbrook A</t>
  </si>
  <si>
    <t>Grade 5 Girls Westbrook B</t>
  </si>
  <si>
    <t>Grade 5 Girls Windsor Park A</t>
  </si>
  <si>
    <t>Grade 6 Boys Centennial A</t>
  </si>
  <si>
    <t>Grade 6 Boys Earl Buxton A</t>
  </si>
  <si>
    <t>Grade 6 Boys George H. Luck A</t>
  </si>
  <si>
    <t>Grade 6 Boys George P. Nicholson A</t>
  </si>
  <si>
    <t>Grade 6 Boys Parkallen A</t>
  </si>
  <si>
    <t>Grade 6 Boys Patricia Heights A</t>
  </si>
  <si>
    <t>Grade 6 Boys Rio Terrace A</t>
  </si>
  <si>
    <t>Grade 6 Boys Rio Terrace B</t>
  </si>
  <si>
    <t>Grade 6 Girls Earl Buxton A</t>
  </si>
  <si>
    <t>Grade 6 Girls George P. Nicholson A</t>
  </si>
  <si>
    <t>Grade 6 Girls Holyrood A</t>
  </si>
  <si>
    <t>Grade 6 Girls Michael A. Kostek A</t>
  </si>
  <si>
    <t>Grade 6 Girls Michael A. Kostek B</t>
  </si>
  <si>
    <t>Grade 6 Girls Pine Street A</t>
  </si>
  <si>
    <t>Grade 6 Girls Pine Street B</t>
  </si>
  <si>
    <t>Grade 6 Girls Rio Terrace A</t>
  </si>
  <si>
    <t>Grade 6 Girls Westbrook A</t>
  </si>
  <si>
    <t xml:space="preserve"> Total Points</t>
  </si>
  <si>
    <t>Races</t>
  </si>
  <si>
    <t>Aldergrove A</t>
  </si>
  <si>
    <t>Holyrood B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</si>
  <si>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</si>
  <si>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</si>
  <si>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</si>
  <si>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</si>
  <si>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</si>
  <si>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</si>
  <si>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</si>
  <si>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</si>
  <si>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Westglen A</t>
  </si>
  <si>
    <t>Grade 3 Boys Aldergrove A</t>
  </si>
  <si>
    <t>Grade 3 Boys Holyrood A</t>
  </si>
  <si>
    <t>Grade 3 Girls Centennial A</t>
  </si>
  <si>
    <t>Grade 3 Girls Earl Buxton C</t>
  </si>
  <si>
    <t>Grade 3 Girls Menisa A</t>
  </si>
  <si>
    <t>Grade 4 Boys Holyrood A</t>
  </si>
  <si>
    <t>Grade 4 Boys Win Ferguson A</t>
  </si>
  <si>
    <t>Grade 4 Boys Windsor Park A</t>
  </si>
  <si>
    <t>Grade 4 Girls Edmonton Christian West A</t>
  </si>
  <si>
    <t>Grade 4 Girls Keheewin A</t>
  </si>
  <si>
    <t>Grade 5 Boys Holyrood A</t>
  </si>
  <si>
    <t>Grade 5 Boys Victoria A</t>
  </si>
  <si>
    <t>Grade 5 Boys Westbrook A</t>
  </si>
  <si>
    <t>Grade 5 Boys Windsor Park A</t>
  </si>
  <si>
    <t>Grade 5 Girls Edmonton Christian West A</t>
  </si>
  <si>
    <t>Grade 5 Girls Meadowlark Christian A</t>
  </si>
  <si>
    <t>Grade 6 Boys Crawford Plains A</t>
  </si>
  <si>
    <t>Grade 6 Boys Lynnwood A</t>
  </si>
  <si>
    <t>Grade 6 Boys Strathcona Christian Ac A</t>
  </si>
  <si>
    <t>Grade 6 Boys Westbrook A</t>
  </si>
  <si>
    <t>Grade 6 Boys Windsor Park A</t>
  </si>
  <si>
    <t>Grade 6 Girls Centennial A</t>
  </si>
  <si>
    <t>Grade 6 Girls Patricia Heights A</t>
  </si>
  <si>
    <t>Grade 6 Girls Win Ferguson A</t>
  </si>
  <si>
    <t>Holyrood C</t>
  </si>
  <si>
    <t>Holyrood D</t>
  </si>
  <si>
    <t>Win Ferguson C</t>
  </si>
  <si>
    <t>Brander Gardens C</t>
  </si>
  <si>
    <t>Rio Terrace D</t>
  </si>
  <si>
    <t>Garneau A</t>
  </si>
  <si>
    <t>Steinhauer B</t>
  </si>
  <si>
    <t>Rideau Park A</t>
  </si>
  <si>
    <t>Johnny Bright A</t>
  </si>
  <si>
    <t>Malmo A</t>
  </si>
  <si>
    <t>Suzuki Charter A</t>
  </si>
  <si>
    <t>Suzuki Charter B</t>
  </si>
  <si>
    <t>Malmo B</t>
  </si>
  <si>
    <t>Suzuki Charter C</t>
  </si>
  <si>
    <t>Johnny Bright B</t>
  </si>
  <si>
    <t>St. Clement A</t>
  </si>
  <si>
    <t>Esther Starkman A</t>
  </si>
  <si>
    <t>Esther Starkman B</t>
  </si>
  <si>
    <t>Edmonton Khalsa A</t>
  </si>
  <si>
    <t>St. Clement B</t>
  </si>
  <si>
    <t>Malcolm Tweddle B</t>
  </si>
  <si>
    <t>Edmonton Khalsa B</t>
  </si>
  <si>
    <t>Grade 3 Boys Crawford Plains A</t>
  </si>
  <si>
    <t>Grade 3 Boys Crestwood B</t>
  </si>
  <si>
    <t>Grade 3 Boys Holyrood B</t>
  </si>
  <si>
    <t>Grade 3 Boys Holyrood C</t>
  </si>
  <si>
    <t>Grade 3 Boys Holyrood D</t>
  </si>
  <si>
    <t>Grade 3 Boys Johnny Bright A</t>
  </si>
  <si>
    <t>Grade 3 Boys Malmo A</t>
  </si>
  <si>
    <t>Grade 3 Boys Rio Terrace D</t>
  </si>
  <si>
    <t>Grade 3 Boys St. Clement A</t>
  </si>
  <si>
    <t>Grade 3 Boys Suzuki Charter A</t>
  </si>
  <si>
    <t>Grade 3 Boys Uncas A</t>
  </si>
  <si>
    <t>Grade 3 Boys Westglen A</t>
  </si>
  <si>
    <t>Grade 3 Girls Brander Gardens A</t>
  </si>
  <si>
    <t>Grade 3 Girls Greenview A</t>
  </si>
  <si>
    <t>Grade 3 Girls Holyrood A</t>
  </si>
  <si>
    <t>Grade 3 Girls Holyrood B</t>
  </si>
  <si>
    <t>Grade 3 Girls Holyrood C</t>
  </si>
  <si>
    <t>Grade 3 Girls Holyrood D</t>
  </si>
  <si>
    <t>Grade 3 Girls Johnny Bright A</t>
  </si>
  <si>
    <t>Grade 3 Girls Malmo A</t>
  </si>
  <si>
    <t>Grade 3 Girls Malmo B</t>
  </si>
  <si>
    <t>Grade 3 Girls Suzuki Charter A</t>
  </si>
  <si>
    <t>Grade 3 Girls Suzuki Charter B</t>
  </si>
  <si>
    <t>Grade 3 Girls Suzuki Charter C</t>
  </si>
  <si>
    <t>Grade 3 Girls Win Ferguson B</t>
  </si>
  <si>
    <t>Grade 4 Girls Earl Buxton C</t>
  </si>
  <si>
    <t>Grade 4 Girls Edmonton Khalsa A</t>
  </si>
  <si>
    <t>Grade 4 Girls Esther Starkman A</t>
  </si>
  <si>
    <t>Grade 4 Girls Esther Starkman B</t>
  </si>
  <si>
    <t>Grade 4 Girls George H. Luck A</t>
  </si>
  <si>
    <t>Grade 4 Girls Malcolm Tweddle A</t>
  </si>
  <si>
    <t>Grade 4 Girls Malcolm Tweddle B</t>
  </si>
  <si>
    <t>Grade 4 Girls Malmo A</t>
  </si>
  <si>
    <t>Grade 4 Girls Steinhauer A</t>
  </si>
  <si>
    <t>Grade 4 Girls Suzuki Charter A</t>
  </si>
  <si>
    <t>Grade 4 Girls Windsor Park A</t>
  </si>
  <si>
    <t>Grade 4 Boys Aldergrove A</t>
  </si>
  <si>
    <t>Grade 4 Boys Belgravia A</t>
  </si>
  <si>
    <t>Grade 4 Boys Edmonton Khalsa A</t>
  </si>
  <si>
    <t>Grade 4 Boys Esther Starkman A</t>
  </si>
  <si>
    <t>Grade 4 Boys Holyrood B</t>
  </si>
  <si>
    <t>Grade 4 Boys Johnny Bright A</t>
  </si>
  <si>
    <t>Grade 4 Boys Johnny Bright B</t>
  </si>
  <si>
    <t>Grade 4 Boys Keheewin A</t>
  </si>
  <si>
    <t>Grade 4 Boys Malcolm Tweddle A</t>
  </si>
  <si>
    <t>Grade 4 Boys Michael A. Kostek B</t>
  </si>
  <si>
    <t>Grade 4 Boys Parkallen B</t>
  </si>
  <si>
    <t>Grade 4 Boys St. Clement A</t>
  </si>
  <si>
    <t>Grade 5 Girls Earl Buxton A</t>
  </si>
  <si>
    <t>Grade 5 Girls Edmonton Khalsa A</t>
  </si>
  <si>
    <t>Grade 5 Girls Edmonton Khalsa B</t>
  </si>
  <si>
    <t>Grade 5 Girls Keheewin A</t>
  </si>
  <si>
    <t>Grade 5 Girls Michael A. Kostek B</t>
  </si>
  <si>
    <t>Grade 5 Girls Suzuki Charter A</t>
  </si>
  <si>
    <t>Grade 5 Girls Win Ferguson A</t>
  </si>
  <si>
    <t>Grade 5 Boys Brander Gardens A</t>
  </si>
  <si>
    <t>Grade 5 Boys Brander Gardens B</t>
  </si>
  <si>
    <t>Grade 5 Boys Brander Gardens C</t>
  </si>
  <si>
    <t>Grade 5 Boys Donnan A</t>
  </si>
  <si>
    <t>Grade 5 Boys Earl Buxton A</t>
  </si>
  <si>
    <t>Grade 5 Boys Earl Buxton B</t>
  </si>
  <si>
    <t>Grade 5 Boys Edmonton Christian West A</t>
  </si>
  <si>
    <t>Grade 5 Boys Edmonton Khalsa A</t>
  </si>
  <si>
    <t>Grade 5 Boys Esther Starkman A</t>
  </si>
  <si>
    <t>Grade 5 Boys George P. Nicholson C</t>
  </si>
  <si>
    <t>Grade 5 Boys Johnny Bright A</t>
  </si>
  <si>
    <t>Grade 5 Boys Parkallen A</t>
  </si>
  <si>
    <t>Grade 5 Boys Richard Secord A</t>
  </si>
  <si>
    <t>Grade 5 Boys Steinhauer A</t>
  </si>
  <si>
    <t>Grade 5 Boys Windsor Park B</t>
  </si>
  <si>
    <t>Grade 6 Girls King Edward A</t>
  </si>
  <si>
    <t>Grade 6 Girls Strathcona Christian Ac A</t>
  </si>
  <si>
    <t>Grade 6 Girls Suzuki Charter A</t>
  </si>
  <si>
    <t>Grade 6 Girls Windsor Park A</t>
  </si>
  <si>
    <t>Grade 6 Boys Brander Gardens A</t>
  </si>
  <si>
    <t>Grade 6 Boys Edmonton Khalsa A</t>
  </si>
  <si>
    <t>Grade 6 Boys Edmonton Khalsa B</t>
  </si>
  <si>
    <t>Grade 6 Boys Esther Starkman A</t>
  </si>
  <si>
    <t>Grade 6 Boys Greenview A</t>
  </si>
  <si>
    <t>Grade 6 Boys Pine Street A</t>
  </si>
  <si>
    <t>Elizabeth Finch A</t>
  </si>
  <si>
    <t>Grade 3 Boys Malmo B</t>
  </si>
  <si>
    <t>Grade 6 Boys Garneau A</t>
  </si>
  <si>
    <t>Grade 6 Boys Malcolm Tweddle A</t>
  </si>
  <si>
    <t>[Unhide rows above here to see the rest]</t>
  </si>
  <si>
    <t>2012 Edmonton Harriers Cross-Country Series</t>
  </si>
  <si>
    <t>Laurier Park (September 12) -- Grade 3 Girls 1200m</t>
  </si>
  <si>
    <t>Laurier Park (September 12) -- Grade 3 Boys 1200m</t>
  </si>
  <si>
    <t>Laurier Park (September 12) -- Grade 4 Girls 1400m</t>
  </si>
  <si>
    <t>Laurier Park (September 12) -- Grade 4 Boys 1400m</t>
  </si>
  <si>
    <t>Laurier Park (September 12) -- Grade 5 Girls 1400m</t>
  </si>
  <si>
    <t>Laurier Park (September 12) -- Grade 5 Boys 1400m</t>
  </si>
  <si>
    <t>Laurier Park (September 12) -- Grade 6 Girls 1400m</t>
  </si>
  <si>
    <t>Laurier Park (September 12) -- Grade 6 Boys 1400m</t>
  </si>
  <si>
    <t>Millwoods Park (September 26) -- Grade 3 Girls 1100m</t>
  </si>
  <si>
    <t>Millwoods Park (September 26) -- Grade 3 Boys 1100m</t>
  </si>
  <si>
    <t>Millwoods Park (September 26) -- Grade 4 Girls 1600m</t>
  </si>
  <si>
    <t>Millwoods Park (September 26) -- Grade 4 Boys 1600m</t>
  </si>
  <si>
    <t>Millwoods Park (September 26) -- Grade 5 Girls 1600m</t>
  </si>
  <si>
    <t>Millwoods Park (September 26) -- Grade 5 Boys 1600m</t>
  </si>
  <si>
    <t>Millwoods Park (September 26) -- Grade 6 Girls 1600m</t>
  </si>
  <si>
    <t>Millwoods Park (September 26) -- Grade 6 Boys 1600m</t>
  </si>
  <si>
    <t>William Hawrelak Park (October 10) -- Grade 3 Girls 1200m</t>
  </si>
  <si>
    <t>William Hawrelak Park (October 10) -- Grade 3 Boys 1200m</t>
  </si>
  <si>
    <t>William Hawrelak Park (October 10) -- Grade 4 Girls 1600m</t>
  </si>
  <si>
    <t>William Hawrelak Park (October 10) -- Grade 4 Boys 1600m</t>
  </si>
  <si>
    <t>William Hawrelak Park (October 10) -- Grade 5 Girls 1600m</t>
  </si>
  <si>
    <t>William Hawrelak Park (October 10) -- Grade 5 Boys 1600m</t>
  </si>
  <si>
    <t>William Hawrelak Park (October 10) -- Grade 6 Girls 1600m</t>
  </si>
  <si>
    <t>William Hawrelak Park (October 10) -- Grade 6 Boys 1600m</t>
  </si>
  <si>
    <t>Windsor Park C</t>
  </si>
  <si>
    <t>Centennial C</t>
  </si>
  <si>
    <t>Greenview C</t>
  </si>
  <si>
    <t>Rio Terrace E</t>
  </si>
  <si>
    <t>Edmonton Christian West B</t>
  </si>
  <si>
    <t>Edmonton Christian West C</t>
  </si>
  <si>
    <t>Forest Heights A</t>
  </si>
  <si>
    <t>Forest Heights B</t>
  </si>
  <si>
    <t>Michael Strembitsky A</t>
  </si>
  <si>
    <t>Westglen B</t>
  </si>
  <si>
    <t>Michael Strembitsky B</t>
  </si>
  <si>
    <t>Pine Street E</t>
  </si>
  <si>
    <t>Rank</t>
  </si>
  <si>
    <t>Total</t>
  </si>
  <si>
    <t>McKernan A</t>
  </si>
  <si>
    <t>Meyokumin A</t>
  </si>
  <si>
    <t>Meyokumin B</t>
  </si>
  <si>
    <t>Greenview D</t>
  </si>
  <si>
    <t>Malmo C</t>
  </si>
  <si>
    <t>Uncas B</t>
  </si>
  <si>
    <t>McKernan B</t>
  </si>
  <si>
    <t>Brookside A</t>
  </si>
  <si>
    <t>Bessie Nichols A</t>
  </si>
  <si>
    <t>Balwin A</t>
  </si>
  <si>
    <t>Donnan B</t>
  </si>
  <si>
    <t>Belgravia B</t>
  </si>
  <si>
    <t>Michael Strembitsky C</t>
  </si>
  <si>
    <t>Menisa C</t>
  </si>
  <si>
    <t>Keheewin B</t>
  </si>
  <si>
    <t>Edmonton Khalsa C</t>
  </si>
  <si>
    <t>Wes Hosford B</t>
  </si>
  <si>
    <t>Pollard Meadows A</t>
  </si>
  <si>
    <t>Wes Hosford C</t>
  </si>
  <si>
    <t>Edmonton Khalsa D</t>
  </si>
  <si>
    <t>Keheewin C</t>
  </si>
  <si>
    <t>Grade 3 Girls Edmonton Christian West B</t>
  </si>
  <si>
    <t>Grade 3 Girls Windsor Park B</t>
  </si>
  <si>
    <t>Grade 3 Girls Edmonton Christian West C</t>
  </si>
  <si>
    <t>Grade 3 Girls Earl Buxton D</t>
  </si>
  <si>
    <t>Grade 3 Boys Windsor Park B</t>
  </si>
  <si>
    <t>Grade 3 Boys Windsor Park C</t>
  </si>
  <si>
    <t>Grade 3 Boys Centennial C</t>
  </si>
  <si>
    <t>Grade 3 Boys Greenview B</t>
  </si>
  <si>
    <t>Grade 3 Boys Greenview C</t>
  </si>
  <si>
    <t>Grade 3 Boys Rio Terrace E</t>
  </si>
  <si>
    <t>Grade 4 Girls Wes Hosford A</t>
  </si>
  <si>
    <t>Grade 4 Girls George P. Nicholson B</t>
  </si>
  <si>
    <t>Grade 4 Girls Crestwood A</t>
  </si>
  <si>
    <t>Grade 4 Girls Greenview A</t>
  </si>
  <si>
    <t>Grade 4 Girls Rideau Park A</t>
  </si>
  <si>
    <t>Grade 4 Girls Pine Street C</t>
  </si>
  <si>
    <t>Grade 4 Girls Holyrood B</t>
  </si>
  <si>
    <t>Grade 4 Girls Pine Street D</t>
  </si>
  <si>
    <t>Grade 4 Girls Win Ferguson B</t>
  </si>
  <si>
    <t>Grade 4 Girls Pine Street E</t>
  </si>
  <si>
    <t>Grade 4 Girls Win Ferguson C</t>
  </si>
  <si>
    <t>Grade 4 Boys Suzuki Charter A</t>
  </si>
  <si>
    <t>Grade 4 Boys Forest Heights A</t>
  </si>
  <si>
    <t>Grade 4 Boys Crawford Plains A</t>
  </si>
  <si>
    <t>Grade 4 Boys Wes Hosford A</t>
  </si>
  <si>
    <t>Grade 4 Boys Meadowlark Christian A</t>
  </si>
  <si>
    <t>Grade 4 Boys Westglen A</t>
  </si>
  <si>
    <t>Grade 4 Boys Forest Heights B</t>
  </si>
  <si>
    <t>Grade 4 Boys Elizabeth Finch A</t>
  </si>
  <si>
    <t>Grade 4 Boys Steinhauer A</t>
  </si>
  <si>
    <t>Grade 4 Boys Holyrood C</t>
  </si>
  <si>
    <t>Grade 4 Boys Meadowlark Christian B</t>
  </si>
  <si>
    <t>Grade 4 Boys Michael Strembitsky A</t>
  </si>
  <si>
    <t>Grade 4 Boys Westglen B</t>
  </si>
  <si>
    <t>Grade 4 Boys Parkallen C</t>
  </si>
  <si>
    <t>Grade 4 Boys Crawford Plains B</t>
  </si>
  <si>
    <t>Grade 4 Boys Pine Street C</t>
  </si>
  <si>
    <t>Grade 4 Boys Michael Strembitsky B</t>
  </si>
  <si>
    <t>Grade 5 Girls Richard Secord A</t>
  </si>
  <si>
    <t>Grade 5 Girls Crawford Plains A</t>
  </si>
  <si>
    <t>Grade 5 Girls George P. Nicholson B</t>
  </si>
  <si>
    <t>Grade 5 Girls Greenview A</t>
  </si>
  <si>
    <t>Grade 5 Girls George P. Nicholson C</t>
  </si>
  <si>
    <t>Grade 5 Girls Earl Buxton B</t>
  </si>
  <si>
    <t>Grade 5 Girls Malcolm Tweddle A</t>
  </si>
  <si>
    <t>Grade 5 Boys Keheewin A</t>
  </si>
  <si>
    <t>Grade 5 Boys Belgravia A</t>
  </si>
  <si>
    <t>Grade 5 Boys Michael A. Kostek A</t>
  </si>
  <si>
    <t>Grade 5 Boys Barrhead Elementary B</t>
  </si>
  <si>
    <t>Grade 5 Boys George H. Luck B</t>
  </si>
  <si>
    <t>Grade 5 Boys Patricia Heights C</t>
  </si>
  <si>
    <t>Grade 5 Boys Michael A. Kostek B</t>
  </si>
  <si>
    <t>Grade 5 Boys George P. Nicholson D</t>
  </si>
  <si>
    <t>Grade 6 Girls Forest Heights A</t>
  </si>
  <si>
    <t>Grade 6 Girls Steinhauer A</t>
  </si>
  <si>
    <t>Grade 6 Girls Barrhead Elementary A</t>
  </si>
  <si>
    <t>Grade 6 Girls Steinhauer B</t>
  </si>
  <si>
    <t>Grade 6 Girls Barrhead Elementary B</t>
  </si>
  <si>
    <t>Grade 6 Boys Forest Heights A</t>
  </si>
  <si>
    <t>Grade 6 Boys Meadowlark Christian A</t>
  </si>
  <si>
    <t>Grade 6 Boys Richard Secord A</t>
  </si>
  <si>
    <t>Grade 6 Boys Holyrood A</t>
  </si>
  <si>
    <t>Grade 6 Boys Earl Buxton B</t>
  </si>
  <si>
    <t>Grade 6 Boys Centennial B</t>
  </si>
  <si>
    <t>Grade 6 Boys Parkallen B</t>
  </si>
  <si>
    <t>Grade 6 Boys Brander Gardens B</t>
  </si>
  <si>
    <t>Grade 6 Boys Westbrook B</t>
  </si>
  <si>
    <t>Grade 6 Boys Pine Street B</t>
  </si>
  <si>
    <t>Grade 3 Girls Uncas A</t>
  </si>
  <si>
    <t>Grade 3 Girls King Edward A</t>
  </si>
  <si>
    <t>Grade 3 Girls St. Clement A</t>
  </si>
  <si>
    <t>Grade 3 Girls McKernan A</t>
  </si>
  <si>
    <t>Grade 3 Girls George H. Luck A</t>
  </si>
  <si>
    <t>Grade 3 Girls Parkallen B</t>
  </si>
  <si>
    <t>Grade 3 Girls Greenview B</t>
  </si>
  <si>
    <t>Grade 3 Girls Uncas B</t>
  </si>
  <si>
    <t>Grade 3 Girls Brander Gardens B</t>
  </si>
  <si>
    <t>Grade 3 Girls McKernan B</t>
  </si>
  <si>
    <t>Grade 3 Girls St. Clement B</t>
  </si>
  <si>
    <t>Grade 3 Boys McKernan A</t>
  </si>
  <si>
    <t>Grade 3 Boys Meyokumin A</t>
  </si>
  <si>
    <t>Grade 3 Boys Edmonton Christian West B</t>
  </si>
  <si>
    <t>Grade 3 Boys Meyokumin B</t>
  </si>
  <si>
    <t>Grade 3 Boys St. Clement B</t>
  </si>
  <si>
    <t>Grade 3 Boys Greenview D</t>
  </si>
  <si>
    <t>Grade 3 Boys Malmo C</t>
  </si>
  <si>
    <t>Grade 4 Girls Wes Hosford B</t>
  </si>
  <si>
    <t>Grade 4 Girls Bessie Nichols A</t>
  </si>
  <si>
    <t>Grade 4 Girls Menisa A</t>
  </si>
  <si>
    <t>Grade 4 Girls Forest Heights A</t>
  </si>
  <si>
    <t>Grade 4 Girls Pollard Meadows A</t>
  </si>
  <si>
    <t>Grade 4 Girls Wes Hosford C</t>
  </si>
  <si>
    <t>Grade 4 Girls Menisa B</t>
  </si>
  <si>
    <t>Grade 4 Girls Keheewin B</t>
  </si>
  <si>
    <t>Grade 4 Girls Menisa C</t>
  </si>
  <si>
    <t>Grade 4 Girls Edmonton Khalsa B</t>
  </si>
  <si>
    <t>Grade 4 Girls Edmonton Khalsa C</t>
  </si>
  <si>
    <t>Grade 4 Girls Edmonton Khalsa D</t>
  </si>
  <si>
    <t>Grade 4 Boys Brookside A</t>
  </si>
  <si>
    <t>Grade 4 Boys Menisa A</t>
  </si>
  <si>
    <t>Grade 4 Boys Suzuki Charter B</t>
  </si>
  <si>
    <t>Grade 4 Boys Bessie Nichols A</t>
  </si>
  <si>
    <t>Grade 4 Boys Rideau Park A</t>
  </si>
  <si>
    <t>Grade 4 Boys Balwin A</t>
  </si>
  <si>
    <t>Grade 4 Boys Malmo A</t>
  </si>
  <si>
    <t>Grade 4 Boys Donnan B</t>
  </si>
  <si>
    <t>Grade 4 Boys Brander Gardens C</t>
  </si>
  <si>
    <t>Grade 4 Boys Meyokumin A</t>
  </si>
  <si>
    <t>Grade 4 Boys Belgravia B</t>
  </si>
  <si>
    <t>Grade 4 Boys Menisa B</t>
  </si>
  <si>
    <t>Grade 4 Boys Michael Strembitsky C</t>
  </si>
  <si>
    <t>Grade 4 Boys Steinhauer B</t>
  </si>
  <si>
    <t>Grade 4 Boys Edmonton Khalsa B</t>
  </si>
  <si>
    <t>Grade 4 Boys Menisa C</t>
  </si>
  <si>
    <t>Grade 4 Boys Keheewin B</t>
  </si>
  <si>
    <t>Grade 4 Boys Edmonton Khalsa C</t>
  </si>
  <si>
    <t>Grade 5 Girls McKernan A</t>
  </si>
  <si>
    <t>Grade 5 Girls Pollard Meadows A</t>
  </si>
  <si>
    <t>Grade 5 Girls McKernan B</t>
  </si>
  <si>
    <t>Grade 5 Girls Richard Secord B</t>
  </si>
  <si>
    <t>Grade 5 Girls Edmonton Khalsa C</t>
  </si>
  <si>
    <t>Grade 5 Boys Keheewin B</t>
  </si>
  <si>
    <t>Grade 5 Boys Crawford Plains A</t>
  </si>
  <si>
    <t>Grade 5 Boys Malcolm Tweddle A</t>
  </si>
  <si>
    <t>Grade 5 Boys Menisa A</t>
  </si>
  <si>
    <t>Grade 5 Boys Westbrook B</t>
  </si>
  <si>
    <t>Grade 5 Boys Meyokumin A</t>
  </si>
  <si>
    <t>Grade 5 Boys Johnny Bright B</t>
  </si>
  <si>
    <t>Grade 5 Boys Keheewin C</t>
  </si>
  <si>
    <t>Grade 5 Boys Edmonton Khalsa B</t>
  </si>
  <si>
    <t>Grade 6 Girls McKernan A</t>
  </si>
  <si>
    <t>Grade 6 Girls Richard Secord A</t>
  </si>
  <si>
    <t>Grade 6 Girls Edmonton Khalsa A</t>
  </si>
  <si>
    <t>Grade 6 Girls Strathcona Christian Ac B</t>
  </si>
  <si>
    <t>Grade 6 Girls Edmonton Khalsa B</t>
  </si>
  <si>
    <t>Grade 6 Girls Edmonton Khalsa C</t>
  </si>
  <si>
    <t>Grade 6 Girls Edmonton Khalsa D</t>
  </si>
  <si>
    <t>Grade 6 Boys Johnny Bright A</t>
  </si>
  <si>
    <t>Grade 6 Boys Wes Hosford A</t>
  </si>
  <si>
    <t>Grade 6 Boys Steinhauer A</t>
  </si>
  <si>
    <t>Grade 6 Boys Bessie Nichols A</t>
  </si>
  <si>
    <t>Grade 6 Boys Holyrood B</t>
  </si>
  <si>
    <t>Grade 6 Boys Pollard Meadows A</t>
  </si>
  <si>
    <t>Grade 6 Boys Meyokumin A</t>
  </si>
  <si>
    <t>Grade 6 Boys Edmonton Khalsa C</t>
  </si>
  <si>
    <t>Meadowlark A</t>
  </si>
  <si>
    <t>Grade 3 Girls Winterburn A</t>
  </si>
  <si>
    <t>Grade 3 Boys Winterburn A</t>
  </si>
  <si>
    <t>Grade 3 Boys Lymburn School A</t>
  </si>
  <si>
    <t>Grade 4 Girls Donnan A</t>
  </si>
  <si>
    <t>Grade 4 Girls Belgravia A</t>
  </si>
  <si>
    <t>Grade 4 Girls Brookside A</t>
  </si>
  <si>
    <t>Grade 4 Girls Westglen A</t>
  </si>
  <si>
    <t>Grade 4 Boys McKernan A</t>
  </si>
  <si>
    <t>Grade 5 Girls Meyokumin A</t>
  </si>
  <si>
    <t>Grade 5 Girls Bessie Nichols A</t>
  </si>
  <si>
    <t>Grade 5 Girls Johnny Bright A</t>
  </si>
  <si>
    <t>Grade 5 Girls Meadowlark A</t>
  </si>
  <si>
    <t>Grade 5 Boys McKernan A</t>
  </si>
  <si>
    <t>Grade 5 Boys Meadowlark A</t>
  </si>
  <si>
    <t>Grade 6 Girls Parkallen A</t>
  </si>
  <si>
    <t>Grade 6 Girls Crawford Plains A</t>
  </si>
  <si>
    <t>Grade 6 Girls Meadowlark A</t>
  </si>
  <si>
    <t>Grade 6 Girls Menisa A</t>
  </si>
  <si>
    <t>Grade 6 Boys Brookside A</t>
  </si>
  <si>
    <t>Hawrelak Park (October 10) -- Grade 3 Girls 1200m</t>
  </si>
  <si>
    <t>Greenview</t>
  </si>
  <si>
    <t>McKernan C</t>
  </si>
  <si>
    <t>McKernan D</t>
  </si>
  <si>
    <t>Hawrelak Park (October 10) -- Grade 3 Boys 1200m</t>
  </si>
  <si>
    <t>Aldergrove B</t>
  </si>
  <si>
    <t>Hawrelak Park (October 10) -- Grade 4 Girls 1600m</t>
  </si>
  <si>
    <t>Hawrelak Park (October 10) -- Grade 4 Boys 1600m</t>
  </si>
  <si>
    <t>Hawrelak Park (October 10) -- Grade 5 Girls 1600m</t>
  </si>
  <si>
    <t>Hawrelak Park (October 10) -- Grade 5 Boys 1600m</t>
  </si>
  <si>
    <t>Hawrelak Park (October 10) -- Grade 6 Girls 1600m</t>
  </si>
  <si>
    <t>Delton A</t>
  </si>
  <si>
    <t>Delton B</t>
  </si>
  <si>
    <t>Hawrelak Park (October 10) -- Grade 6 Boys 1600m</t>
  </si>
  <si>
    <t>In Point Totals</t>
  </si>
  <si>
    <t>NOTE</t>
  </si>
  <si>
    <t>Grade 3 Girls Greenview</t>
  </si>
  <si>
    <t>Grade 3 Girls McKernan C</t>
  </si>
  <si>
    <t>Grade 3 Girls McKernan D</t>
  </si>
  <si>
    <t>Grade 3 Boys McKernan B</t>
  </si>
  <si>
    <t>Grade 3 Boys Aldergrove B</t>
  </si>
  <si>
    <t>Grade 4 Girls Garneau A</t>
  </si>
  <si>
    <t>Grade 5 Girls Garneau A</t>
  </si>
  <si>
    <t>Grade 5 Girls Malmo A</t>
  </si>
  <si>
    <t>Grade 5 Girls Barrhead Elementary B</t>
  </si>
  <si>
    <t>Grade 5 Boys Crawford Plains B</t>
  </si>
  <si>
    <t>Grade 6 Girls Delton A</t>
  </si>
  <si>
    <t>Grade 6 Girls Delton B</t>
  </si>
  <si>
    <t>Grade 6 Boys Delton 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</si>
</sst>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0" fontId="25" fillId="0" borderId="0" xfId="57">
      <alignment/>
      <protection/>
    </xf>
    <xf numFmtId="0" fontId="2" fillId="0" borderId="0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0"/>
  <sheetViews>
    <sheetView zoomScalePageLayoutView="0" workbookViewId="0" topLeftCell="A1">
      <pane ySplit="1635" topLeftCell="A3" activePane="bottomLeft" state="split"/>
      <selection pane="topLeft" activeCell="A1" sqref="A1"/>
      <selection pane="bottomLeft" activeCell="K3" sqref="K3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8.28125" style="0" customWidth="1"/>
    <col min="4" max="4" width="9.421875" style="0" customWidth="1"/>
    <col min="5" max="5" width="9.28125" style="0" customWidth="1"/>
    <col min="6" max="6" width="9.57421875" style="0" customWidth="1"/>
    <col min="7" max="7" width="1.7109375" style="0" customWidth="1"/>
    <col min="8" max="8" width="37.00390625" style="0" hidden="1" customWidth="1"/>
    <col min="9" max="10" width="0" style="0" hidden="1" customWidth="1"/>
  </cols>
  <sheetData>
    <row r="1" ht="18">
      <c r="A1" s="4" t="s">
        <v>374</v>
      </c>
    </row>
    <row r="2" spans="1:10" ht="51">
      <c r="A2" s="3" t="s">
        <v>67</v>
      </c>
      <c r="B2" s="5" t="s">
        <v>0</v>
      </c>
      <c r="C2" s="3" t="s">
        <v>62</v>
      </c>
      <c r="D2" s="3" t="s">
        <v>58</v>
      </c>
      <c r="E2" s="3" t="s">
        <v>59</v>
      </c>
      <c r="F2" s="3" t="s">
        <v>60</v>
      </c>
      <c r="G2" s="2"/>
      <c r="H2" s="6" t="s">
        <v>80</v>
      </c>
      <c r="I2" s="6" t="s">
        <v>613</v>
      </c>
      <c r="J2" s="15" t="s">
        <v>614</v>
      </c>
    </row>
    <row r="3" ht="12.75">
      <c r="A3" s="1" t="s">
        <v>375</v>
      </c>
    </row>
    <row r="4" spans="1:9" ht="12.75">
      <c r="A4">
        <v>1</v>
      </c>
      <c r="B4" t="s">
        <v>277</v>
      </c>
      <c r="C4">
        <v>19</v>
      </c>
      <c r="D4">
        <v>3</v>
      </c>
      <c r="E4">
        <v>6</v>
      </c>
      <c r="F4">
        <v>10</v>
      </c>
      <c r="H4" t="str">
        <f>CONCATENATE("Grade 3 Girls ",B4)</f>
        <v>Grade 3 Girls Suzuki Charter A</v>
      </c>
      <c r="I4">
        <f>COUNTIF('Point Totals by Grade-Gender'!A:A,'Team Points Summary'!H4)</f>
        <v>1</v>
      </c>
    </row>
    <row r="5" spans="1:9" ht="12.75">
      <c r="A5">
        <v>2</v>
      </c>
      <c r="B5" t="s">
        <v>13</v>
      </c>
      <c r="C5">
        <v>39</v>
      </c>
      <c r="D5">
        <v>4</v>
      </c>
      <c r="E5">
        <v>5</v>
      </c>
      <c r="F5">
        <v>30</v>
      </c>
      <c r="H5" t="str">
        <f aca="true" t="shared" si="0" ref="H5:H42">CONCATENATE("Grade 3 Girls ",B5)</f>
        <v>Grade 3 Girls Michael A. Kostek A</v>
      </c>
      <c r="I5">
        <f>COUNTIF('Point Totals by Grade-Gender'!A:A,'Team Points Summary'!H5)</f>
        <v>1</v>
      </c>
    </row>
    <row r="6" spans="1:9" ht="12.75">
      <c r="A6">
        <v>3</v>
      </c>
      <c r="B6" t="s">
        <v>16</v>
      </c>
      <c r="C6">
        <v>57</v>
      </c>
      <c r="D6">
        <v>18</v>
      </c>
      <c r="E6">
        <v>19</v>
      </c>
      <c r="F6">
        <v>20</v>
      </c>
      <c r="H6" t="str">
        <f t="shared" si="0"/>
        <v>Grade 3 Girls Edmonton Christian West A</v>
      </c>
      <c r="I6">
        <f>COUNTIF('Point Totals by Grade-Gender'!A:A,'Team Points Summary'!H6)</f>
        <v>1</v>
      </c>
    </row>
    <row r="7" spans="1:9" ht="12.75">
      <c r="A7">
        <v>4</v>
      </c>
      <c r="B7" t="s">
        <v>5</v>
      </c>
      <c r="C7">
        <v>58</v>
      </c>
      <c r="D7">
        <v>2</v>
      </c>
      <c r="E7">
        <v>21</v>
      </c>
      <c r="F7">
        <v>35</v>
      </c>
      <c r="H7" t="str">
        <f t="shared" si="0"/>
        <v>Grade 3 Girls Parkallen A</v>
      </c>
      <c r="I7">
        <f>COUNTIF('Point Totals by Grade-Gender'!A:A,'Team Points Summary'!H7)</f>
        <v>1</v>
      </c>
    </row>
    <row r="8" spans="1:9" ht="12.75">
      <c r="A8">
        <v>5</v>
      </c>
      <c r="B8" t="s">
        <v>2</v>
      </c>
      <c r="C8">
        <v>64</v>
      </c>
      <c r="D8">
        <v>8</v>
      </c>
      <c r="E8">
        <v>27</v>
      </c>
      <c r="F8">
        <v>29</v>
      </c>
      <c r="H8" t="str">
        <f t="shared" si="0"/>
        <v>Grade 3 Girls Rio Terrace A</v>
      </c>
      <c r="I8">
        <f>COUNTIF('Point Totals by Grade-Gender'!A:A,'Team Points Summary'!H8)</f>
        <v>1</v>
      </c>
    </row>
    <row r="9" spans="1:9" ht="12.75">
      <c r="A9">
        <v>6</v>
      </c>
      <c r="B9" t="s">
        <v>6</v>
      </c>
      <c r="C9">
        <v>67</v>
      </c>
      <c r="D9">
        <v>13</v>
      </c>
      <c r="E9">
        <v>23</v>
      </c>
      <c r="F9">
        <v>31</v>
      </c>
      <c r="H9" t="str">
        <f t="shared" si="0"/>
        <v>Grade 3 Girls Strathcona Christian Ac A</v>
      </c>
      <c r="I9">
        <f>COUNTIF('Point Totals by Grade-Gender'!A:A,'Team Points Summary'!H9)</f>
        <v>1</v>
      </c>
    </row>
    <row r="10" spans="1:9" ht="12.75">
      <c r="A10">
        <v>7</v>
      </c>
      <c r="B10" t="s">
        <v>28</v>
      </c>
      <c r="C10">
        <v>73</v>
      </c>
      <c r="D10">
        <v>16</v>
      </c>
      <c r="E10">
        <v>24</v>
      </c>
      <c r="F10">
        <v>33</v>
      </c>
      <c r="H10" t="str">
        <f t="shared" si="0"/>
        <v>Grade 3 Girls Greenview A</v>
      </c>
      <c r="I10">
        <f>COUNTIF('Point Totals by Grade-Gender'!A:A,'Team Points Summary'!H10)</f>
        <v>1</v>
      </c>
    </row>
    <row r="11" spans="1:9" ht="12.75">
      <c r="A11">
        <v>8</v>
      </c>
      <c r="B11" t="s">
        <v>1</v>
      </c>
      <c r="C11">
        <v>78</v>
      </c>
      <c r="D11">
        <v>1</v>
      </c>
      <c r="E11">
        <v>14</v>
      </c>
      <c r="F11">
        <v>63</v>
      </c>
      <c r="H11" t="str">
        <f t="shared" si="0"/>
        <v>Grade 3 Girls Windsor Park A</v>
      </c>
      <c r="I11">
        <f>COUNTIF('Point Totals by Grade-Gender'!A:A,'Team Points Summary'!H11)</f>
        <v>1</v>
      </c>
    </row>
    <row r="12" spans="1:9" ht="12.75">
      <c r="A12">
        <v>9</v>
      </c>
      <c r="B12" t="s">
        <v>63</v>
      </c>
      <c r="C12">
        <v>88</v>
      </c>
      <c r="D12">
        <v>25</v>
      </c>
      <c r="E12">
        <v>26</v>
      </c>
      <c r="F12">
        <v>37</v>
      </c>
      <c r="H12" t="str">
        <f t="shared" si="0"/>
        <v>Grade 3 Girls George P. Nicholson A</v>
      </c>
      <c r="I12">
        <f>COUNTIF('Point Totals by Grade-Gender'!A:A,'Team Points Summary'!H12)</f>
        <v>1</v>
      </c>
    </row>
    <row r="13" spans="1:9" ht="12.75">
      <c r="A13">
        <v>10</v>
      </c>
      <c r="B13" t="s">
        <v>9</v>
      </c>
      <c r="C13">
        <v>100</v>
      </c>
      <c r="D13">
        <v>15</v>
      </c>
      <c r="E13">
        <v>42</v>
      </c>
      <c r="F13">
        <v>43</v>
      </c>
      <c r="H13" t="str">
        <f t="shared" si="0"/>
        <v>Grade 3 Girls Pine Street A</v>
      </c>
      <c r="I13">
        <f>COUNTIF('Point Totals by Grade-Gender'!A:A,'Team Points Summary'!H13)</f>
        <v>1</v>
      </c>
    </row>
    <row r="14" spans="1:9" ht="12.75">
      <c r="A14">
        <v>11</v>
      </c>
      <c r="B14" t="s">
        <v>4</v>
      </c>
      <c r="C14">
        <v>102</v>
      </c>
      <c r="D14">
        <v>12</v>
      </c>
      <c r="E14">
        <v>44</v>
      </c>
      <c r="F14">
        <v>46</v>
      </c>
      <c r="H14" t="str">
        <f t="shared" si="0"/>
        <v>Grade 3 Girls Earl Buxton A</v>
      </c>
      <c r="I14">
        <f>COUNTIF('Point Totals by Grade-Gender'!A:A,'Team Points Summary'!H14)</f>
        <v>1</v>
      </c>
    </row>
    <row r="15" spans="1:9" ht="12.75">
      <c r="A15">
        <v>12</v>
      </c>
      <c r="B15" t="s">
        <v>24</v>
      </c>
      <c r="C15">
        <v>114</v>
      </c>
      <c r="D15">
        <v>11</v>
      </c>
      <c r="E15">
        <v>45</v>
      </c>
      <c r="F15">
        <v>58</v>
      </c>
      <c r="H15" t="str">
        <f t="shared" si="0"/>
        <v>Grade 3 Girls Win Ferguson A</v>
      </c>
      <c r="I15">
        <f>COUNTIF('Point Totals by Grade-Gender'!A:A,'Team Points Summary'!H15)</f>
        <v>1</v>
      </c>
    </row>
    <row r="16" spans="1:9" ht="12.75">
      <c r="A16">
        <v>13</v>
      </c>
      <c r="B16" t="s">
        <v>7</v>
      </c>
      <c r="C16">
        <v>134</v>
      </c>
      <c r="D16">
        <v>39</v>
      </c>
      <c r="E16">
        <v>47</v>
      </c>
      <c r="F16">
        <v>48</v>
      </c>
      <c r="H16" t="str">
        <f t="shared" si="0"/>
        <v>Grade 3 Girls Rio Terrace B</v>
      </c>
      <c r="I16">
        <f>COUNTIF('Point Totals by Grade-Gender'!A:A,'Team Points Summary'!H16)</f>
        <v>1</v>
      </c>
    </row>
    <row r="17" spans="1:9" ht="12.75">
      <c r="A17">
        <v>14</v>
      </c>
      <c r="B17" t="s">
        <v>403</v>
      </c>
      <c r="C17">
        <v>151</v>
      </c>
      <c r="D17">
        <v>32</v>
      </c>
      <c r="E17">
        <v>55</v>
      </c>
      <c r="F17">
        <v>64</v>
      </c>
      <c r="H17" t="str">
        <f t="shared" si="0"/>
        <v>Grade 3 Girls Edmonton Christian West B</v>
      </c>
      <c r="I17">
        <f>COUNTIF('Point Totals by Grade-Gender'!A:A,'Team Points Summary'!H17)</f>
        <v>1</v>
      </c>
    </row>
    <row r="18" spans="1:9" ht="12.75">
      <c r="A18">
        <v>15</v>
      </c>
      <c r="B18" t="s">
        <v>14</v>
      </c>
      <c r="C18">
        <v>160</v>
      </c>
      <c r="D18">
        <v>36</v>
      </c>
      <c r="E18">
        <v>38</v>
      </c>
      <c r="F18">
        <v>86</v>
      </c>
      <c r="H18" t="str">
        <f t="shared" si="0"/>
        <v>Grade 3 Girls Strathcona Christian Ac B</v>
      </c>
      <c r="I18">
        <f>COUNTIF('Point Totals by Grade-Gender'!A:A,'Team Points Summary'!H18)</f>
        <v>1</v>
      </c>
    </row>
    <row r="19" spans="1:9" ht="12.75">
      <c r="A19">
        <v>16</v>
      </c>
      <c r="B19" t="s">
        <v>74</v>
      </c>
      <c r="C19">
        <v>161</v>
      </c>
      <c r="D19">
        <v>50</v>
      </c>
      <c r="E19">
        <v>51</v>
      </c>
      <c r="F19">
        <v>60</v>
      </c>
      <c r="H19" t="str">
        <f t="shared" si="0"/>
        <v>Grade 3 Girls Holyrood A</v>
      </c>
      <c r="I19">
        <f>COUNTIF('Point Totals by Grade-Gender'!A:A,'Team Points Summary'!H19)</f>
        <v>1</v>
      </c>
    </row>
    <row r="20" spans="1:9" ht="12.75">
      <c r="A20">
        <v>17</v>
      </c>
      <c r="B20" t="s">
        <v>31</v>
      </c>
      <c r="C20">
        <v>177</v>
      </c>
      <c r="D20">
        <v>49</v>
      </c>
      <c r="E20">
        <v>62</v>
      </c>
      <c r="F20">
        <v>66</v>
      </c>
      <c r="H20" t="str">
        <f t="shared" si="0"/>
        <v>Grade 3 Girls King Edward A</v>
      </c>
      <c r="I20">
        <f>COUNTIF('Point Totals by Grade-Gender'!A:A,'Team Points Summary'!H20)</f>
        <v>1</v>
      </c>
    </row>
    <row r="21" spans="1:9" ht="12.75">
      <c r="A21">
        <v>18</v>
      </c>
      <c r="B21" t="s">
        <v>68</v>
      </c>
      <c r="C21">
        <v>184</v>
      </c>
      <c r="D21">
        <v>54</v>
      </c>
      <c r="E21">
        <v>56</v>
      </c>
      <c r="F21">
        <v>74</v>
      </c>
      <c r="H21" t="str">
        <f t="shared" si="0"/>
        <v>Grade 3 Girls Lymburn School A</v>
      </c>
      <c r="I21">
        <f>COUNTIF('Point Totals by Grade-Gender'!A:A,'Team Points Summary'!H21)</f>
        <v>1</v>
      </c>
    </row>
    <row r="22" spans="1:9" ht="12.75">
      <c r="A22">
        <v>19</v>
      </c>
      <c r="B22" t="s">
        <v>21</v>
      </c>
      <c r="C22">
        <v>194</v>
      </c>
      <c r="D22">
        <v>59</v>
      </c>
      <c r="E22">
        <v>67</v>
      </c>
      <c r="F22">
        <v>68</v>
      </c>
      <c r="H22" t="str">
        <f t="shared" si="0"/>
        <v>Grade 3 Girls Pine Street B</v>
      </c>
      <c r="I22">
        <f>COUNTIF('Point Totals by Grade-Gender'!A:A,'Team Points Summary'!H22)</f>
        <v>1</v>
      </c>
    </row>
    <row r="23" spans="1:9" ht="12.75">
      <c r="A23">
        <v>20</v>
      </c>
      <c r="B23" t="s">
        <v>11</v>
      </c>
      <c r="C23">
        <v>194</v>
      </c>
      <c r="D23">
        <v>9</v>
      </c>
      <c r="E23">
        <v>92</v>
      </c>
      <c r="F23">
        <v>93</v>
      </c>
      <c r="H23" t="str">
        <f t="shared" si="0"/>
        <v>Grade 3 Girls Meadowlark Christian A</v>
      </c>
      <c r="I23">
        <f>COUNTIF('Point Totals by Grade-Gender'!A:A,'Team Points Summary'!H23)</f>
        <v>1</v>
      </c>
    </row>
    <row r="24" spans="1:9" ht="12.75">
      <c r="A24">
        <v>21</v>
      </c>
      <c r="B24" t="s">
        <v>278</v>
      </c>
      <c r="C24">
        <v>196</v>
      </c>
      <c r="D24">
        <v>34</v>
      </c>
      <c r="E24">
        <v>57</v>
      </c>
      <c r="F24">
        <v>105</v>
      </c>
      <c r="H24" t="str">
        <f t="shared" si="0"/>
        <v>Grade 3 Girls Suzuki Charter B</v>
      </c>
      <c r="I24">
        <f>COUNTIF('Point Totals by Grade-Gender'!A:A,'Team Points Summary'!H24)</f>
        <v>1</v>
      </c>
    </row>
    <row r="25" spans="1:9" ht="12.75">
      <c r="A25">
        <v>22</v>
      </c>
      <c r="B25" t="s">
        <v>30</v>
      </c>
      <c r="C25">
        <v>228</v>
      </c>
      <c r="D25">
        <v>52</v>
      </c>
      <c r="E25">
        <v>76</v>
      </c>
      <c r="F25">
        <v>100</v>
      </c>
      <c r="H25" t="str">
        <f t="shared" si="0"/>
        <v>Grade 3 Girls George H. Luck A</v>
      </c>
      <c r="I25">
        <f>COUNTIF('Point Totals by Grade-Gender'!A:A,'Team Points Summary'!H25)</f>
        <v>1</v>
      </c>
    </row>
    <row r="26" spans="1:9" ht="12.75">
      <c r="A26">
        <v>23</v>
      </c>
      <c r="B26" t="s">
        <v>233</v>
      </c>
      <c r="C26">
        <v>242</v>
      </c>
      <c r="D26">
        <v>75</v>
      </c>
      <c r="E26">
        <v>83</v>
      </c>
      <c r="F26">
        <v>84</v>
      </c>
      <c r="H26" t="str">
        <f t="shared" si="0"/>
        <v>Grade 3 Girls Holyrood B</v>
      </c>
      <c r="I26">
        <f>COUNTIF('Point Totals by Grade-Gender'!A:A,'Team Points Summary'!H26)</f>
        <v>1</v>
      </c>
    </row>
    <row r="27" spans="1:9" ht="12.75">
      <c r="A27">
        <v>24</v>
      </c>
      <c r="B27" t="s">
        <v>3</v>
      </c>
      <c r="C27">
        <v>248</v>
      </c>
      <c r="D27">
        <v>65</v>
      </c>
      <c r="E27">
        <v>79</v>
      </c>
      <c r="F27">
        <v>104</v>
      </c>
      <c r="H27" t="str">
        <f t="shared" si="0"/>
        <v>Grade 3 Girls Windsor Park B</v>
      </c>
      <c r="I27">
        <f>COUNTIF('Point Totals by Grade-Gender'!A:A,'Team Points Summary'!H27)</f>
        <v>1</v>
      </c>
    </row>
    <row r="28" spans="1:9" ht="12.75">
      <c r="A28">
        <v>25</v>
      </c>
      <c r="B28" t="s">
        <v>23</v>
      </c>
      <c r="C28">
        <v>262</v>
      </c>
      <c r="D28">
        <v>85</v>
      </c>
      <c r="E28">
        <v>87</v>
      </c>
      <c r="F28">
        <v>90</v>
      </c>
      <c r="H28" t="str">
        <f t="shared" si="0"/>
        <v>Grade 3 Girls Earl Buxton B</v>
      </c>
      <c r="I28">
        <f>COUNTIF('Point Totals by Grade-Gender'!A:A,'Team Points Summary'!H28)</f>
        <v>1</v>
      </c>
    </row>
    <row r="29" spans="1:9" ht="12.75">
      <c r="A29">
        <v>26</v>
      </c>
      <c r="B29" t="s">
        <v>20</v>
      </c>
      <c r="C29">
        <v>284</v>
      </c>
      <c r="D29">
        <v>73</v>
      </c>
      <c r="E29">
        <v>101</v>
      </c>
      <c r="F29">
        <v>110</v>
      </c>
      <c r="H29" t="str">
        <f t="shared" si="0"/>
        <v>Grade 3 Girls Michael A. Kostek B</v>
      </c>
      <c r="I29">
        <f>COUNTIF('Point Totals by Grade-Gender'!A:A,'Team Points Summary'!H29)</f>
        <v>1</v>
      </c>
    </row>
    <row r="30" spans="1:9" ht="12.75">
      <c r="A30">
        <v>27</v>
      </c>
      <c r="B30" t="s">
        <v>29</v>
      </c>
      <c r="C30">
        <v>291</v>
      </c>
      <c r="D30">
        <v>78</v>
      </c>
      <c r="E30">
        <v>96</v>
      </c>
      <c r="F30">
        <v>117</v>
      </c>
      <c r="H30" t="str">
        <f t="shared" si="0"/>
        <v>Grade 3 Girls Centennial A</v>
      </c>
      <c r="I30">
        <f>COUNTIF('Point Totals by Grade-Gender'!A:A,'Team Points Summary'!H30)</f>
        <v>1</v>
      </c>
    </row>
    <row r="31" spans="1:9" ht="12.75">
      <c r="A31">
        <v>28</v>
      </c>
      <c r="B31" t="s">
        <v>19</v>
      </c>
      <c r="C31">
        <v>294</v>
      </c>
      <c r="D31">
        <v>88</v>
      </c>
      <c r="E31">
        <v>94</v>
      </c>
      <c r="F31">
        <v>112</v>
      </c>
      <c r="H31" t="str">
        <f t="shared" si="0"/>
        <v>Grade 3 Girls Strathcona Christian Ac C</v>
      </c>
      <c r="I31">
        <f>COUNTIF('Point Totals by Grade-Gender'!A:A,'Team Points Summary'!H31)</f>
        <v>1</v>
      </c>
    </row>
    <row r="32" spans="1:9" ht="12.75">
      <c r="A32">
        <v>29</v>
      </c>
      <c r="B32" t="s">
        <v>267</v>
      </c>
      <c r="C32">
        <v>303</v>
      </c>
      <c r="D32">
        <v>89</v>
      </c>
      <c r="E32">
        <v>106</v>
      </c>
      <c r="F32">
        <v>108</v>
      </c>
      <c r="H32" t="str">
        <f t="shared" si="0"/>
        <v>Grade 3 Girls Holyrood C</v>
      </c>
      <c r="I32">
        <f>COUNTIF('Point Totals by Grade-Gender'!A:A,'Team Points Summary'!H32)</f>
        <v>1</v>
      </c>
    </row>
    <row r="33" spans="1:9" ht="12.75">
      <c r="A33">
        <v>30</v>
      </c>
      <c r="B33" t="s">
        <v>64</v>
      </c>
      <c r="C33">
        <v>306</v>
      </c>
      <c r="D33">
        <v>81</v>
      </c>
      <c r="E33">
        <v>109</v>
      </c>
      <c r="F33">
        <v>116</v>
      </c>
      <c r="H33" t="str">
        <f t="shared" si="0"/>
        <v>Grade 3 Girls George P. Nicholson B</v>
      </c>
      <c r="I33">
        <f>COUNTIF('Point Totals by Grade-Gender'!A:A,'Team Points Summary'!H33)</f>
        <v>1</v>
      </c>
    </row>
    <row r="34" spans="1:9" ht="12.75">
      <c r="A34">
        <v>31</v>
      </c>
      <c r="B34" t="s">
        <v>12</v>
      </c>
      <c r="C34">
        <v>309</v>
      </c>
      <c r="D34">
        <v>80</v>
      </c>
      <c r="E34">
        <v>95</v>
      </c>
      <c r="F34">
        <v>134</v>
      </c>
      <c r="H34" t="str">
        <f t="shared" si="0"/>
        <v>Grade 3 Girls Crestwood A</v>
      </c>
      <c r="I34">
        <f>COUNTIF('Point Totals by Grade-Gender'!A:A,'Team Points Summary'!H34)</f>
        <v>1</v>
      </c>
    </row>
    <row r="35" spans="1:9" ht="12.75">
      <c r="A35">
        <v>32</v>
      </c>
      <c r="B35" t="s">
        <v>37</v>
      </c>
      <c r="C35">
        <v>315</v>
      </c>
      <c r="D35">
        <v>99</v>
      </c>
      <c r="E35">
        <v>102</v>
      </c>
      <c r="F35">
        <v>114</v>
      </c>
      <c r="H35" t="str">
        <f t="shared" si="0"/>
        <v>Grade 3 Girls Earl Buxton C</v>
      </c>
      <c r="I35">
        <f>COUNTIF('Point Totals by Grade-Gender'!A:A,'Team Points Summary'!H35)</f>
        <v>1</v>
      </c>
    </row>
    <row r="36" spans="1:9" ht="12.75">
      <c r="A36">
        <v>33</v>
      </c>
      <c r="B36" t="s">
        <v>17</v>
      </c>
      <c r="C36">
        <v>321</v>
      </c>
      <c r="D36">
        <v>77</v>
      </c>
      <c r="E36">
        <v>103</v>
      </c>
      <c r="F36">
        <v>141</v>
      </c>
      <c r="H36" t="str">
        <f t="shared" si="0"/>
        <v>Grade 3 Girls Rio Terrace C</v>
      </c>
      <c r="I36">
        <f>COUNTIF('Point Totals by Grade-Gender'!A:A,'Team Points Summary'!H36)</f>
        <v>1</v>
      </c>
    </row>
    <row r="37" spans="1:9" ht="12.75">
      <c r="A37">
        <v>34</v>
      </c>
      <c r="B37" t="s">
        <v>39</v>
      </c>
      <c r="C37">
        <v>331</v>
      </c>
      <c r="D37">
        <v>97</v>
      </c>
      <c r="E37">
        <v>98</v>
      </c>
      <c r="F37">
        <v>136</v>
      </c>
      <c r="H37" t="str">
        <f t="shared" si="0"/>
        <v>Grade 3 Girls Win Ferguson B</v>
      </c>
      <c r="I37">
        <f>COUNTIF('Point Totals by Grade-Gender'!A:A,'Team Points Summary'!H37)</f>
        <v>1</v>
      </c>
    </row>
    <row r="38" spans="1:9" ht="12.75">
      <c r="A38">
        <v>35</v>
      </c>
      <c r="B38" t="s">
        <v>22</v>
      </c>
      <c r="C38">
        <v>352</v>
      </c>
      <c r="D38">
        <v>111</v>
      </c>
      <c r="E38">
        <v>120</v>
      </c>
      <c r="F38">
        <v>121</v>
      </c>
      <c r="H38" t="str">
        <f t="shared" si="0"/>
        <v>Grade 3 Girls Michael A. Kostek C</v>
      </c>
      <c r="I38">
        <f>COUNTIF('Point Totals by Grade-Gender'!A:A,'Team Points Summary'!H38)</f>
        <v>1</v>
      </c>
    </row>
    <row r="39" spans="1:9" ht="12.75">
      <c r="A39">
        <v>36</v>
      </c>
      <c r="B39" t="s">
        <v>268</v>
      </c>
      <c r="C39">
        <v>356</v>
      </c>
      <c r="D39">
        <v>113</v>
      </c>
      <c r="E39">
        <v>115</v>
      </c>
      <c r="F39">
        <v>128</v>
      </c>
      <c r="H39" t="str">
        <f t="shared" si="0"/>
        <v>Grade 3 Girls Holyrood D</v>
      </c>
      <c r="I39">
        <f>COUNTIF('Point Totals by Grade-Gender'!A:A,'Team Points Summary'!H39)</f>
        <v>1</v>
      </c>
    </row>
    <row r="40" spans="1:9" ht="12.75">
      <c r="A40">
        <v>37</v>
      </c>
      <c r="B40" t="s">
        <v>404</v>
      </c>
      <c r="C40">
        <v>361</v>
      </c>
      <c r="D40">
        <v>91</v>
      </c>
      <c r="E40">
        <v>130</v>
      </c>
      <c r="F40">
        <v>140</v>
      </c>
      <c r="H40" t="str">
        <f t="shared" si="0"/>
        <v>Grade 3 Girls Edmonton Christian West C</v>
      </c>
      <c r="I40">
        <f>COUNTIF('Point Totals by Grade-Gender'!A:A,'Team Points Summary'!H40)</f>
        <v>1</v>
      </c>
    </row>
    <row r="41" spans="1:9" ht="12.75">
      <c r="A41">
        <v>38</v>
      </c>
      <c r="B41" t="s">
        <v>40</v>
      </c>
      <c r="C41">
        <v>398</v>
      </c>
      <c r="D41">
        <v>126</v>
      </c>
      <c r="E41">
        <v>133</v>
      </c>
      <c r="F41">
        <v>139</v>
      </c>
      <c r="H41" t="str">
        <f t="shared" si="0"/>
        <v>Grade 3 Girls Earl Buxton D</v>
      </c>
      <c r="I41">
        <f>COUNTIF('Point Totals by Grade-Gender'!A:A,'Team Points Summary'!H41)</f>
        <v>1</v>
      </c>
    </row>
    <row r="42" spans="1:9" ht="12.75">
      <c r="A42">
        <v>39</v>
      </c>
      <c r="B42" t="s">
        <v>18</v>
      </c>
      <c r="C42">
        <v>424</v>
      </c>
      <c r="D42">
        <v>135</v>
      </c>
      <c r="E42">
        <v>144</v>
      </c>
      <c r="F42">
        <v>145</v>
      </c>
      <c r="H42" t="str">
        <f t="shared" si="0"/>
        <v>Grade 3 Girls Crestwood B</v>
      </c>
      <c r="I42">
        <f>COUNTIF('Point Totals by Grade-Gender'!A:A,'Team Points Summary'!H42)</f>
        <v>1</v>
      </c>
    </row>
    <row r="43" spans="3:9" ht="12.75">
      <c r="C43">
        <f>SUM(C4:C42)</f>
        <v>8035</v>
      </c>
      <c r="H43" s="1" t="s">
        <v>234</v>
      </c>
      <c r="I43">
        <f>COUNTIF('Point Totals by Grade-Gender'!A:A,'Team Points Summary'!H43)</f>
        <v>1</v>
      </c>
    </row>
    <row r="44" ht="12.75">
      <c r="H44" s="1"/>
    </row>
    <row r="45" ht="12.75">
      <c r="A45" s="1" t="s">
        <v>376</v>
      </c>
    </row>
    <row r="46" spans="1:9" ht="12.75">
      <c r="A46">
        <v>1</v>
      </c>
      <c r="B46" t="s">
        <v>2</v>
      </c>
      <c r="C46">
        <v>18</v>
      </c>
      <c r="D46">
        <v>5</v>
      </c>
      <c r="E46">
        <v>6</v>
      </c>
      <c r="F46">
        <v>7</v>
      </c>
      <c r="H46" t="str">
        <f>CONCATENATE("Grade 3 Boys ",B46)</f>
        <v>Grade 3 Boys Rio Terrace A</v>
      </c>
      <c r="I46">
        <f>COUNTIF('Point Totals by Grade-Gender'!A:A,'Team Points Summary'!H46)</f>
        <v>1</v>
      </c>
    </row>
    <row r="47" spans="1:9" ht="12.75">
      <c r="A47">
        <v>2</v>
      </c>
      <c r="B47" t="s">
        <v>1</v>
      </c>
      <c r="C47">
        <v>18</v>
      </c>
      <c r="D47">
        <v>1</v>
      </c>
      <c r="E47">
        <v>2</v>
      </c>
      <c r="F47">
        <v>15</v>
      </c>
      <c r="H47" t="str">
        <f aca="true" t="shared" si="1" ref="H47:H92">CONCATENATE("Grade 3 Boys ",B47)</f>
        <v>Grade 3 Boys Windsor Park A</v>
      </c>
      <c r="I47">
        <f>COUNTIF('Point Totals by Grade-Gender'!A:A,'Team Points Summary'!H47)</f>
        <v>1</v>
      </c>
    </row>
    <row r="48" spans="1:9" ht="12.75">
      <c r="A48">
        <v>3</v>
      </c>
      <c r="B48" t="s">
        <v>4</v>
      </c>
      <c r="C48">
        <v>63</v>
      </c>
      <c r="D48">
        <v>3</v>
      </c>
      <c r="E48">
        <v>26</v>
      </c>
      <c r="F48">
        <v>34</v>
      </c>
      <c r="H48" t="str">
        <f t="shared" si="1"/>
        <v>Grade 3 Boys Earl Buxton A</v>
      </c>
      <c r="I48">
        <f>COUNTIF('Point Totals by Grade-Gender'!A:A,'Team Points Summary'!H48)</f>
        <v>1</v>
      </c>
    </row>
    <row r="49" spans="1:9" ht="12.75">
      <c r="A49">
        <v>4</v>
      </c>
      <c r="B49" t="s">
        <v>74</v>
      </c>
      <c r="C49">
        <v>64</v>
      </c>
      <c r="D49">
        <v>4</v>
      </c>
      <c r="E49">
        <v>18</v>
      </c>
      <c r="F49">
        <v>42</v>
      </c>
      <c r="H49" t="str">
        <f t="shared" si="1"/>
        <v>Grade 3 Boys Holyrood A</v>
      </c>
      <c r="I49">
        <f>COUNTIF('Point Totals by Grade-Gender'!A:A,'Team Points Summary'!H49)</f>
        <v>1</v>
      </c>
    </row>
    <row r="50" spans="1:9" ht="12.75">
      <c r="A50">
        <v>5</v>
      </c>
      <c r="B50" t="s">
        <v>29</v>
      </c>
      <c r="C50">
        <v>71</v>
      </c>
      <c r="D50">
        <v>11</v>
      </c>
      <c r="E50">
        <v>23</v>
      </c>
      <c r="F50">
        <v>37</v>
      </c>
      <c r="H50" t="str">
        <f t="shared" si="1"/>
        <v>Grade 3 Boys Centennial A</v>
      </c>
      <c r="I50">
        <f>COUNTIF('Point Totals by Grade-Gender'!A:A,'Team Points Summary'!H50)</f>
        <v>1</v>
      </c>
    </row>
    <row r="51" spans="1:9" ht="12.75">
      <c r="A51">
        <v>6</v>
      </c>
      <c r="B51" t="s">
        <v>24</v>
      </c>
      <c r="C51">
        <v>81</v>
      </c>
      <c r="D51">
        <v>17</v>
      </c>
      <c r="E51">
        <v>21</v>
      </c>
      <c r="F51">
        <v>43</v>
      </c>
      <c r="H51" t="str">
        <f t="shared" si="1"/>
        <v>Grade 3 Boys Win Ferguson A</v>
      </c>
      <c r="I51">
        <f>COUNTIF('Point Totals by Grade-Gender'!A:A,'Team Points Summary'!H51)</f>
        <v>1</v>
      </c>
    </row>
    <row r="52" spans="1:9" ht="12.75">
      <c r="A52">
        <v>7</v>
      </c>
      <c r="B52" t="s">
        <v>13</v>
      </c>
      <c r="C52">
        <v>84</v>
      </c>
      <c r="D52">
        <v>9</v>
      </c>
      <c r="E52">
        <v>19</v>
      </c>
      <c r="F52">
        <v>56</v>
      </c>
      <c r="H52" t="str">
        <f t="shared" si="1"/>
        <v>Grade 3 Boys Michael A. Kostek A</v>
      </c>
      <c r="I52">
        <f>COUNTIF('Point Totals by Grade-Gender'!A:A,'Team Points Summary'!H52)</f>
        <v>1</v>
      </c>
    </row>
    <row r="53" spans="1:9" ht="12.75">
      <c r="A53">
        <v>8</v>
      </c>
      <c r="B53" t="s">
        <v>16</v>
      </c>
      <c r="C53">
        <v>93</v>
      </c>
      <c r="D53">
        <v>12</v>
      </c>
      <c r="E53">
        <v>30</v>
      </c>
      <c r="F53">
        <v>51</v>
      </c>
      <c r="H53" t="str">
        <f t="shared" si="1"/>
        <v>Grade 3 Boys Edmonton Christian West A</v>
      </c>
      <c r="I53">
        <f>COUNTIF('Point Totals by Grade-Gender'!A:A,'Team Points Summary'!H53)</f>
        <v>1</v>
      </c>
    </row>
    <row r="54" spans="1:9" ht="12.75">
      <c r="A54">
        <v>9</v>
      </c>
      <c r="B54" t="s">
        <v>6</v>
      </c>
      <c r="C54">
        <v>103</v>
      </c>
      <c r="D54">
        <v>20</v>
      </c>
      <c r="E54">
        <v>35</v>
      </c>
      <c r="F54">
        <v>48</v>
      </c>
      <c r="H54" t="str">
        <f t="shared" si="1"/>
        <v>Grade 3 Boys Strathcona Christian Ac A</v>
      </c>
      <c r="I54">
        <f>COUNTIF('Point Totals by Grade-Gender'!A:A,'Team Points Summary'!H54)</f>
        <v>1</v>
      </c>
    </row>
    <row r="55" spans="1:9" ht="12.75">
      <c r="A55">
        <v>10</v>
      </c>
      <c r="B55" t="s">
        <v>3</v>
      </c>
      <c r="C55">
        <v>107</v>
      </c>
      <c r="D55">
        <v>22</v>
      </c>
      <c r="E55">
        <v>33</v>
      </c>
      <c r="F55">
        <v>52</v>
      </c>
      <c r="H55" t="str">
        <f t="shared" si="1"/>
        <v>Grade 3 Boys Windsor Park B</v>
      </c>
      <c r="I55">
        <f>COUNTIF('Point Totals by Grade-Gender'!A:A,'Team Points Summary'!H55)</f>
        <v>1</v>
      </c>
    </row>
    <row r="56" spans="1:9" ht="12.75">
      <c r="A56">
        <v>11</v>
      </c>
      <c r="B56" t="s">
        <v>63</v>
      </c>
      <c r="C56">
        <v>113</v>
      </c>
      <c r="D56">
        <v>14</v>
      </c>
      <c r="E56">
        <v>24</v>
      </c>
      <c r="F56">
        <v>75</v>
      </c>
      <c r="H56" t="str">
        <f t="shared" si="1"/>
        <v>Grade 3 Boys George P. Nicholson A</v>
      </c>
      <c r="I56">
        <f>COUNTIF('Point Totals by Grade-Gender'!A:A,'Team Points Summary'!H56)</f>
        <v>1</v>
      </c>
    </row>
    <row r="57" spans="1:9" ht="12.75">
      <c r="A57">
        <v>12</v>
      </c>
      <c r="B57" t="s">
        <v>7</v>
      </c>
      <c r="C57">
        <v>145</v>
      </c>
      <c r="D57">
        <v>28</v>
      </c>
      <c r="E57">
        <v>49</v>
      </c>
      <c r="F57">
        <v>68</v>
      </c>
      <c r="H57" t="str">
        <f t="shared" si="1"/>
        <v>Grade 3 Boys Rio Terrace B</v>
      </c>
      <c r="I57">
        <f>COUNTIF('Point Totals by Grade-Gender'!A:A,'Team Points Summary'!H57)</f>
        <v>1</v>
      </c>
    </row>
    <row r="58" spans="1:9" ht="12.75">
      <c r="A58">
        <v>13</v>
      </c>
      <c r="B58" t="s">
        <v>5</v>
      </c>
      <c r="C58">
        <v>145</v>
      </c>
      <c r="D58">
        <v>40</v>
      </c>
      <c r="E58">
        <v>41</v>
      </c>
      <c r="F58">
        <v>64</v>
      </c>
      <c r="H58" t="str">
        <f t="shared" si="1"/>
        <v>Grade 3 Boys Parkallen A</v>
      </c>
      <c r="I58">
        <f>COUNTIF('Point Totals by Grade-Gender'!A:A,'Team Points Summary'!H58)</f>
        <v>1</v>
      </c>
    </row>
    <row r="59" spans="1:9" ht="12.75">
      <c r="A59">
        <v>14</v>
      </c>
      <c r="B59" t="s">
        <v>30</v>
      </c>
      <c r="C59">
        <v>163</v>
      </c>
      <c r="D59">
        <v>8</v>
      </c>
      <c r="E59">
        <v>77</v>
      </c>
      <c r="F59">
        <v>78</v>
      </c>
      <c r="H59" t="str">
        <f t="shared" si="1"/>
        <v>Grade 3 Boys George H. Luck A</v>
      </c>
      <c r="I59">
        <f>COUNTIF('Point Totals by Grade-Gender'!A:A,'Team Points Summary'!H59)</f>
        <v>1</v>
      </c>
    </row>
    <row r="60" spans="1:9" ht="12.75">
      <c r="A60">
        <v>15</v>
      </c>
      <c r="B60" t="s">
        <v>233</v>
      </c>
      <c r="C60">
        <v>165</v>
      </c>
      <c r="D60">
        <v>45</v>
      </c>
      <c r="E60">
        <v>58</v>
      </c>
      <c r="F60">
        <v>62</v>
      </c>
      <c r="H60" t="str">
        <f t="shared" si="1"/>
        <v>Grade 3 Boys Holyrood B</v>
      </c>
      <c r="I60">
        <f>COUNTIF('Point Totals by Grade-Gender'!A:A,'Team Points Summary'!H60)</f>
        <v>1</v>
      </c>
    </row>
    <row r="61" spans="1:9" ht="12.75">
      <c r="A61">
        <v>16</v>
      </c>
      <c r="B61" t="s">
        <v>23</v>
      </c>
      <c r="C61">
        <v>179</v>
      </c>
      <c r="D61">
        <v>46</v>
      </c>
      <c r="E61">
        <v>53</v>
      </c>
      <c r="F61">
        <v>80</v>
      </c>
      <c r="H61" t="str">
        <f t="shared" si="1"/>
        <v>Grade 3 Boys Earl Buxton B</v>
      </c>
      <c r="I61">
        <f>COUNTIF('Point Totals by Grade-Gender'!A:A,'Team Points Summary'!H61)</f>
        <v>1</v>
      </c>
    </row>
    <row r="62" spans="1:9" ht="12.75">
      <c r="A62">
        <v>17</v>
      </c>
      <c r="B62" t="s">
        <v>28</v>
      </c>
      <c r="C62">
        <v>179</v>
      </c>
      <c r="D62">
        <v>13</v>
      </c>
      <c r="E62">
        <v>61</v>
      </c>
      <c r="F62">
        <v>105</v>
      </c>
      <c r="H62" t="str">
        <f t="shared" si="1"/>
        <v>Grade 3 Boys Greenview A</v>
      </c>
      <c r="I62">
        <f>COUNTIF('Point Totals by Grade-Gender'!A:A,'Team Points Summary'!H62)</f>
        <v>1</v>
      </c>
    </row>
    <row r="63" spans="1:9" ht="12.75">
      <c r="A63">
        <v>18</v>
      </c>
      <c r="B63" t="s">
        <v>35</v>
      </c>
      <c r="C63">
        <v>181</v>
      </c>
      <c r="D63">
        <v>39</v>
      </c>
      <c r="E63">
        <v>69</v>
      </c>
      <c r="F63">
        <v>73</v>
      </c>
      <c r="H63" t="str">
        <f t="shared" si="1"/>
        <v>Grade 3 Boys Centennial B</v>
      </c>
      <c r="I63">
        <f>COUNTIF('Point Totals by Grade-Gender'!A:A,'Team Points Summary'!H63)</f>
        <v>1</v>
      </c>
    </row>
    <row r="64" spans="1:9" ht="12.75">
      <c r="A64">
        <v>19</v>
      </c>
      <c r="B64" t="s">
        <v>242</v>
      </c>
      <c r="C64">
        <v>193</v>
      </c>
      <c r="D64">
        <v>38</v>
      </c>
      <c r="E64">
        <v>74</v>
      </c>
      <c r="F64">
        <v>81</v>
      </c>
      <c r="H64" t="str">
        <f t="shared" si="1"/>
        <v>Grade 3 Boys Westglen A</v>
      </c>
      <c r="I64">
        <f>COUNTIF('Point Totals by Grade-Gender'!A:A,'Team Points Summary'!H64)</f>
        <v>1</v>
      </c>
    </row>
    <row r="65" spans="1:9" ht="12.75">
      <c r="A65">
        <v>20</v>
      </c>
      <c r="B65" t="s">
        <v>14</v>
      </c>
      <c r="C65">
        <v>193</v>
      </c>
      <c r="D65">
        <v>59</v>
      </c>
      <c r="E65">
        <v>63</v>
      </c>
      <c r="F65">
        <v>71</v>
      </c>
      <c r="H65" t="str">
        <f t="shared" si="1"/>
        <v>Grade 3 Boys Strathcona Christian Ac B</v>
      </c>
      <c r="I65">
        <f>COUNTIF('Point Totals by Grade-Gender'!A:A,'Team Points Summary'!H65)</f>
        <v>1</v>
      </c>
    </row>
    <row r="66" spans="1:9" ht="12.75">
      <c r="A66">
        <v>21</v>
      </c>
      <c r="B66" t="s">
        <v>9</v>
      </c>
      <c r="C66">
        <v>202</v>
      </c>
      <c r="D66">
        <v>31</v>
      </c>
      <c r="E66">
        <v>85</v>
      </c>
      <c r="F66">
        <v>86</v>
      </c>
      <c r="H66" t="str">
        <f t="shared" si="1"/>
        <v>Grade 3 Boys Pine Street A</v>
      </c>
      <c r="I66">
        <f>COUNTIF('Point Totals by Grade-Gender'!A:A,'Team Points Summary'!H66)</f>
        <v>1</v>
      </c>
    </row>
    <row r="67" spans="1:9" ht="12.75">
      <c r="A67">
        <v>22</v>
      </c>
      <c r="B67" t="s">
        <v>232</v>
      </c>
      <c r="C67">
        <v>203</v>
      </c>
      <c r="D67">
        <v>25</v>
      </c>
      <c r="E67">
        <v>66</v>
      </c>
      <c r="F67">
        <v>112</v>
      </c>
      <c r="H67" t="str">
        <f t="shared" si="1"/>
        <v>Grade 3 Boys Aldergrove A</v>
      </c>
      <c r="I67">
        <f>COUNTIF('Point Totals by Grade-Gender'!A:A,'Team Points Summary'!H67)</f>
        <v>1</v>
      </c>
    </row>
    <row r="68" spans="1:9" ht="12.75">
      <c r="A68">
        <v>23</v>
      </c>
      <c r="B68" t="s">
        <v>51</v>
      </c>
      <c r="C68">
        <v>212</v>
      </c>
      <c r="D68">
        <v>54</v>
      </c>
      <c r="E68">
        <v>60</v>
      </c>
      <c r="F68">
        <v>98</v>
      </c>
      <c r="H68" t="str">
        <f t="shared" si="1"/>
        <v>Grade 3 Boys Brander Gardens A</v>
      </c>
      <c r="I68">
        <f>COUNTIF('Point Totals by Grade-Gender'!A:A,'Team Points Summary'!H68)</f>
        <v>1</v>
      </c>
    </row>
    <row r="69" spans="1:9" ht="12.75">
      <c r="A69">
        <v>24</v>
      </c>
      <c r="B69" t="s">
        <v>399</v>
      </c>
      <c r="C69">
        <v>217</v>
      </c>
      <c r="D69">
        <v>55</v>
      </c>
      <c r="E69">
        <v>65</v>
      </c>
      <c r="F69">
        <v>97</v>
      </c>
      <c r="H69" t="str">
        <f t="shared" si="1"/>
        <v>Grade 3 Boys Windsor Park C</v>
      </c>
      <c r="I69">
        <f>COUNTIF('Point Totals by Grade-Gender'!A:A,'Team Points Summary'!H69)</f>
        <v>1</v>
      </c>
    </row>
    <row r="70" spans="1:9" ht="12.75">
      <c r="A70">
        <v>25</v>
      </c>
      <c r="B70" t="s">
        <v>17</v>
      </c>
      <c r="C70">
        <v>231</v>
      </c>
      <c r="D70">
        <v>72</v>
      </c>
      <c r="E70">
        <v>76</v>
      </c>
      <c r="F70">
        <v>83</v>
      </c>
      <c r="H70" t="str">
        <f t="shared" si="1"/>
        <v>Grade 3 Boys Rio Terrace C</v>
      </c>
      <c r="I70">
        <f>COUNTIF('Point Totals by Grade-Gender'!A:A,'Team Points Summary'!H70)</f>
        <v>1</v>
      </c>
    </row>
    <row r="71" spans="1:9" ht="12.75">
      <c r="A71">
        <v>26</v>
      </c>
      <c r="B71" t="s">
        <v>20</v>
      </c>
      <c r="C71">
        <v>266</v>
      </c>
      <c r="D71">
        <v>57</v>
      </c>
      <c r="E71">
        <v>67</v>
      </c>
      <c r="F71">
        <v>142</v>
      </c>
      <c r="H71" t="str">
        <f t="shared" si="1"/>
        <v>Grade 3 Boys Michael A. Kostek B</v>
      </c>
      <c r="I71">
        <f>COUNTIF('Point Totals by Grade-Gender'!A:A,'Team Points Summary'!H71)</f>
        <v>1</v>
      </c>
    </row>
    <row r="72" spans="1:9" ht="12.75">
      <c r="A72">
        <v>27</v>
      </c>
      <c r="B72" t="s">
        <v>12</v>
      </c>
      <c r="C72">
        <v>270</v>
      </c>
      <c r="D72">
        <v>50</v>
      </c>
      <c r="E72">
        <v>102</v>
      </c>
      <c r="F72">
        <v>118</v>
      </c>
      <c r="H72" t="str">
        <f t="shared" si="1"/>
        <v>Grade 3 Boys Crestwood A</v>
      </c>
      <c r="I72">
        <f>COUNTIF('Point Totals by Grade-Gender'!A:A,'Team Points Summary'!H72)</f>
        <v>1</v>
      </c>
    </row>
    <row r="73" spans="1:9" ht="12.75">
      <c r="A73">
        <v>28</v>
      </c>
      <c r="B73" t="s">
        <v>37</v>
      </c>
      <c r="C73">
        <v>286</v>
      </c>
      <c r="D73">
        <v>84</v>
      </c>
      <c r="E73">
        <v>87</v>
      </c>
      <c r="F73">
        <v>115</v>
      </c>
      <c r="H73" t="str">
        <f t="shared" si="1"/>
        <v>Grade 3 Boys Earl Buxton C</v>
      </c>
      <c r="I73">
        <f>COUNTIF('Point Totals by Grade-Gender'!A:A,'Team Points Summary'!H73)</f>
        <v>1</v>
      </c>
    </row>
    <row r="74" spans="1:9" ht="12.75">
      <c r="A74">
        <v>29</v>
      </c>
      <c r="B74" t="s">
        <v>39</v>
      </c>
      <c r="C74">
        <v>288</v>
      </c>
      <c r="D74">
        <v>94</v>
      </c>
      <c r="E74">
        <v>95</v>
      </c>
      <c r="F74">
        <v>99</v>
      </c>
      <c r="H74" t="str">
        <f t="shared" si="1"/>
        <v>Grade 3 Boys Win Ferguson B</v>
      </c>
      <c r="I74">
        <f>COUNTIF('Point Totals by Grade-Gender'!A:A,'Team Points Summary'!H74)</f>
        <v>1</v>
      </c>
    </row>
    <row r="75" spans="1:9" ht="12.75">
      <c r="A75">
        <v>30</v>
      </c>
      <c r="B75" t="s">
        <v>11</v>
      </c>
      <c r="C75">
        <v>297</v>
      </c>
      <c r="D75">
        <v>16</v>
      </c>
      <c r="E75">
        <v>140</v>
      </c>
      <c r="F75">
        <v>141</v>
      </c>
      <c r="H75" t="str">
        <f t="shared" si="1"/>
        <v>Grade 3 Boys Meadowlark Christian A</v>
      </c>
      <c r="I75">
        <f>COUNTIF('Point Totals by Grade-Gender'!A:A,'Team Points Summary'!H75)</f>
        <v>1</v>
      </c>
    </row>
    <row r="76" spans="1:9" ht="12.75">
      <c r="A76">
        <v>31</v>
      </c>
      <c r="B76" t="s">
        <v>19</v>
      </c>
      <c r="C76">
        <v>300</v>
      </c>
      <c r="D76">
        <v>90</v>
      </c>
      <c r="E76">
        <v>104</v>
      </c>
      <c r="F76">
        <v>106</v>
      </c>
      <c r="H76" t="str">
        <f t="shared" si="1"/>
        <v>Grade 3 Boys Strathcona Christian Ac C</v>
      </c>
      <c r="I76">
        <f>COUNTIF('Point Totals by Grade-Gender'!A:A,'Team Points Summary'!H76)</f>
        <v>1</v>
      </c>
    </row>
    <row r="77" spans="1:9" ht="12.75">
      <c r="A77">
        <v>32</v>
      </c>
      <c r="B77" t="s">
        <v>21</v>
      </c>
      <c r="C77">
        <v>302</v>
      </c>
      <c r="D77">
        <v>91</v>
      </c>
      <c r="E77">
        <v>101</v>
      </c>
      <c r="F77">
        <v>110</v>
      </c>
      <c r="H77" t="str">
        <f t="shared" si="1"/>
        <v>Grade 3 Boys Pine Street B</v>
      </c>
      <c r="I77">
        <f>COUNTIF('Point Totals by Grade-Gender'!A:A,'Team Points Summary'!H77)</f>
        <v>1</v>
      </c>
    </row>
    <row r="78" spans="1:9" ht="12.75">
      <c r="A78">
        <v>33</v>
      </c>
      <c r="B78" t="s">
        <v>267</v>
      </c>
      <c r="C78">
        <v>315</v>
      </c>
      <c r="D78">
        <v>79</v>
      </c>
      <c r="E78">
        <v>117</v>
      </c>
      <c r="F78">
        <v>119</v>
      </c>
      <c r="H78" t="str">
        <f t="shared" si="1"/>
        <v>Grade 3 Boys Holyrood C</v>
      </c>
      <c r="I78">
        <f>COUNTIF('Point Totals by Grade-Gender'!A:A,'Team Points Summary'!H78)</f>
        <v>1</v>
      </c>
    </row>
    <row r="79" spans="1:9" ht="12.75">
      <c r="A79">
        <v>34</v>
      </c>
      <c r="B79" t="s">
        <v>271</v>
      </c>
      <c r="C79">
        <v>316</v>
      </c>
      <c r="D79">
        <v>89</v>
      </c>
      <c r="E79">
        <v>96</v>
      </c>
      <c r="F79">
        <v>131</v>
      </c>
      <c r="H79" t="str">
        <f t="shared" si="1"/>
        <v>Grade 3 Boys Rio Terrace D</v>
      </c>
      <c r="I79">
        <f>COUNTIF('Point Totals by Grade-Gender'!A:A,'Team Points Summary'!H79)</f>
        <v>1</v>
      </c>
    </row>
    <row r="80" spans="1:9" ht="12.75">
      <c r="A80">
        <v>35</v>
      </c>
      <c r="B80" t="s">
        <v>33</v>
      </c>
      <c r="C80">
        <v>317</v>
      </c>
      <c r="D80">
        <v>100</v>
      </c>
      <c r="E80">
        <v>108</v>
      </c>
      <c r="F80">
        <v>109</v>
      </c>
      <c r="H80" t="str">
        <f t="shared" si="1"/>
        <v>Grade 3 Boys George H. Luck B</v>
      </c>
      <c r="I80">
        <f>COUNTIF('Point Totals by Grade-Gender'!A:A,'Team Points Summary'!H80)</f>
        <v>1</v>
      </c>
    </row>
    <row r="81" spans="1:9" ht="12.75">
      <c r="A81">
        <v>36</v>
      </c>
      <c r="B81" t="s">
        <v>400</v>
      </c>
      <c r="C81">
        <v>348</v>
      </c>
      <c r="D81">
        <v>92</v>
      </c>
      <c r="E81">
        <v>103</v>
      </c>
      <c r="F81">
        <v>153</v>
      </c>
      <c r="H81" t="str">
        <f t="shared" si="1"/>
        <v>Grade 3 Boys Centennial C</v>
      </c>
      <c r="I81">
        <f>COUNTIF('Point Totals by Grade-Gender'!A:A,'Team Points Summary'!H81)</f>
        <v>1</v>
      </c>
    </row>
    <row r="82" spans="1:9" ht="12.75">
      <c r="A82">
        <v>37</v>
      </c>
      <c r="B82" t="s">
        <v>34</v>
      </c>
      <c r="C82">
        <v>348</v>
      </c>
      <c r="D82">
        <v>113</v>
      </c>
      <c r="E82">
        <v>114</v>
      </c>
      <c r="F82">
        <v>121</v>
      </c>
      <c r="H82" t="str">
        <f t="shared" si="1"/>
        <v>Grade 3 Boys Greenview B</v>
      </c>
      <c r="I82">
        <f>COUNTIF('Point Totals by Grade-Gender'!A:A,'Team Points Summary'!H82)</f>
        <v>1</v>
      </c>
    </row>
    <row r="83" spans="1:9" ht="12.75">
      <c r="A83">
        <v>38</v>
      </c>
      <c r="B83" t="s">
        <v>40</v>
      </c>
      <c r="C83">
        <v>381</v>
      </c>
      <c r="D83">
        <v>125</v>
      </c>
      <c r="E83">
        <v>127</v>
      </c>
      <c r="F83">
        <v>129</v>
      </c>
      <c r="H83" t="str">
        <f t="shared" si="1"/>
        <v>Grade 3 Boys Earl Buxton D</v>
      </c>
      <c r="I83">
        <f>COUNTIF('Point Totals by Grade-Gender'!A:A,'Team Points Summary'!H83)</f>
        <v>1</v>
      </c>
    </row>
    <row r="84" spans="1:9" ht="12.75">
      <c r="A84">
        <v>39</v>
      </c>
      <c r="B84" t="s">
        <v>18</v>
      </c>
      <c r="C84">
        <v>394</v>
      </c>
      <c r="D84">
        <v>120</v>
      </c>
      <c r="E84">
        <v>122</v>
      </c>
      <c r="F84">
        <v>152</v>
      </c>
      <c r="H84" t="str">
        <f t="shared" si="1"/>
        <v>Grade 3 Boys Crestwood B</v>
      </c>
      <c r="I84">
        <f>COUNTIF('Point Totals by Grade-Gender'!A:A,'Team Points Summary'!H84)</f>
        <v>1</v>
      </c>
    </row>
    <row r="85" spans="1:9" ht="12.75">
      <c r="A85">
        <v>40</v>
      </c>
      <c r="B85" t="s">
        <v>32</v>
      </c>
      <c r="C85">
        <v>400</v>
      </c>
      <c r="D85">
        <v>107</v>
      </c>
      <c r="E85">
        <v>136</v>
      </c>
      <c r="F85">
        <v>157</v>
      </c>
      <c r="H85" t="str">
        <f t="shared" si="1"/>
        <v>Grade 3 Boys Parkallen B</v>
      </c>
      <c r="I85">
        <f>COUNTIF('Point Totals by Grade-Gender'!A:A,'Team Points Summary'!H85)</f>
        <v>1</v>
      </c>
    </row>
    <row r="86" spans="1:9" ht="12.75">
      <c r="A86">
        <v>41</v>
      </c>
      <c r="B86" t="s">
        <v>38</v>
      </c>
      <c r="C86">
        <v>405</v>
      </c>
      <c r="D86">
        <v>126</v>
      </c>
      <c r="E86">
        <v>128</v>
      </c>
      <c r="F86">
        <v>151</v>
      </c>
      <c r="H86" t="str">
        <f t="shared" si="1"/>
        <v>Grade 3 Boys George H. Luck C</v>
      </c>
      <c r="I86">
        <f>COUNTIF('Point Totals by Grade-Gender'!A:A,'Team Points Summary'!H86)</f>
        <v>1</v>
      </c>
    </row>
    <row r="87" spans="1:9" ht="12.75">
      <c r="A87">
        <v>42</v>
      </c>
      <c r="B87" t="s">
        <v>73</v>
      </c>
      <c r="C87">
        <v>411</v>
      </c>
      <c r="D87">
        <v>130</v>
      </c>
      <c r="E87">
        <v>133</v>
      </c>
      <c r="F87">
        <v>148</v>
      </c>
      <c r="H87" t="str">
        <f t="shared" si="1"/>
        <v>Grade 3 Boys Earl Buxton E</v>
      </c>
      <c r="I87">
        <f>COUNTIF('Point Totals by Grade-Gender'!A:A,'Team Points Summary'!H87)</f>
        <v>1</v>
      </c>
    </row>
    <row r="88" spans="1:9" ht="12.75">
      <c r="A88">
        <v>43</v>
      </c>
      <c r="B88" t="s">
        <v>401</v>
      </c>
      <c r="C88">
        <v>423</v>
      </c>
      <c r="D88">
        <v>124</v>
      </c>
      <c r="E88">
        <v>149</v>
      </c>
      <c r="F88">
        <v>150</v>
      </c>
      <c r="H88" t="str">
        <f t="shared" si="1"/>
        <v>Grade 3 Boys Greenview C</v>
      </c>
      <c r="I88">
        <f>COUNTIF('Point Totals by Grade-Gender'!A:A,'Team Points Summary'!H88)</f>
        <v>1</v>
      </c>
    </row>
    <row r="89" spans="1:9" ht="12.75">
      <c r="A89">
        <v>44</v>
      </c>
      <c r="B89" t="s">
        <v>268</v>
      </c>
      <c r="C89">
        <v>435</v>
      </c>
      <c r="D89">
        <v>137</v>
      </c>
      <c r="E89">
        <v>143</v>
      </c>
      <c r="F89">
        <v>155</v>
      </c>
      <c r="H89" t="str">
        <f t="shared" si="1"/>
        <v>Grade 3 Boys Holyrood D</v>
      </c>
      <c r="I89">
        <f>COUNTIF('Point Totals by Grade-Gender'!A:A,'Team Points Summary'!H89)</f>
        <v>1</v>
      </c>
    </row>
    <row r="90" spans="1:9" ht="12.75">
      <c r="A90">
        <v>45</v>
      </c>
      <c r="B90" t="s">
        <v>402</v>
      </c>
      <c r="C90">
        <v>447</v>
      </c>
      <c r="D90">
        <v>145</v>
      </c>
      <c r="E90">
        <v>146</v>
      </c>
      <c r="F90">
        <v>156</v>
      </c>
      <c r="H90" t="str">
        <f t="shared" si="1"/>
        <v>Grade 3 Boys Rio Terrace E</v>
      </c>
      <c r="I90">
        <f>COUNTIF('Point Totals by Grade-Gender'!A:A,'Team Points Summary'!H90)</f>
        <v>1</v>
      </c>
    </row>
    <row r="91" spans="1:9" ht="12.75">
      <c r="A91">
        <v>46</v>
      </c>
      <c r="B91" t="s">
        <v>22</v>
      </c>
      <c r="C91">
        <v>464</v>
      </c>
      <c r="D91">
        <v>147</v>
      </c>
      <c r="E91">
        <v>158</v>
      </c>
      <c r="F91">
        <v>159</v>
      </c>
      <c r="H91" t="str">
        <f t="shared" si="1"/>
        <v>Grade 3 Boys Michael A. Kostek C</v>
      </c>
      <c r="I91">
        <f>COUNTIF('Point Totals by Grade-Gender'!A:A,'Team Points Summary'!H91)</f>
        <v>1</v>
      </c>
    </row>
    <row r="92" spans="1:9" ht="12.75">
      <c r="A92">
        <v>47</v>
      </c>
      <c r="B92" t="s">
        <v>25</v>
      </c>
      <c r="C92">
        <v>486</v>
      </c>
      <c r="D92">
        <v>161</v>
      </c>
      <c r="E92">
        <v>162</v>
      </c>
      <c r="F92">
        <v>163</v>
      </c>
      <c r="H92" t="str">
        <f t="shared" si="1"/>
        <v>Grade 3 Boys Michael A. Kostek D</v>
      </c>
      <c r="I92">
        <f>COUNTIF('Point Totals by Grade-Gender'!A:A,'Team Points Summary'!H92)</f>
        <v>1</v>
      </c>
    </row>
    <row r="93" spans="3:9" ht="12.75">
      <c r="C93">
        <f>SUM(C46:C92)</f>
        <v>11322</v>
      </c>
      <c r="H93" s="1" t="s">
        <v>235</v>
      </c>
      <c r="I93">
        <f>COUNTIF('Point Totals by Grade-Gender'!A:A,'Team Points Summary'!H93)</f>
        <v>1</v>
      </c>
    </row>
    <row r="94" ht="12.75">
      <c r="H94" s="1"/>
    </row>
    <row r="95" ht="12.75">
      <c r="A95" s="1" t="s">
        <v>377</v>
      </c>
    </row>
    <row r="96" spans="1:9" ht="12.75">
      <c r="A96">
        <v>1</v>
      </c>
      <c r="B96" t="s">
        <v>1</v>
      </c>
      <c r="C96">
        <v>11</v>
      </c>
      <c r="D96">
        <v>1</v>
      </c>
      <c r="E96">
        <v>3</v>
      </c>
      <c r="F96">
        <v>7</v>
      </c>
      <c r="H96" t="str">
        <f>CONCATENATE("Grade 4 Girls ",B96)</f>
        <v>Grade 4 Girls Windsor Park A</v>
      </c>
      <c r="I96">
        <f>COUNTIF('Point Totals by Grade-Gender'!A:A,'Team Points Summary'!H96)</f>
        <v>1</v>
      </c>
    </row>
    <row r="97" spans="1:9" ht="12.75">
      <c r="A97">
        <v>2</v>
      </c>
      <c r="B97" t="s">
        <v>43</v>
      </c>
      <c r="C97">
        <v>35</v>
      </c>
      <c r="D97">
        <v>9</v>
      </c>
      <c r="E97">
        <v>11</v>
      </c>
      <c r="F97">
        <v>15</v>
      </c>
      <c r="H97" t="str">
        <f aca="true" t="shared" si="2" ref="H97:H132">CONCATENATE("Grade 4 Girls ",B97)</f>
        <v>Grade 4 Girls Wes Hosford A</v>
      </c>
      <c r="I97">
        <f>COUNTIF('Point Totals by Grade-Gender'!A:A,'Team Points Summary'!H97)</f>
        <v>1</v>
      </c>
    </row>
    <row r="98" spans="1:9" ht="12.75">
      <c r="A98">
        <v>3</v>
      </c>
      <c r="B98" t="s">
        <v>6</v>
      </c>
      <c r="C98">
        <v>54</v>
      </c>
      <c r="D98">
        <v>5</v>
      </c>
      <c r="E98">
        <v>12</v>
      </c>
      <c r="F98">
        <v>37</v>
      </c>
      <c r="H98" t="str">
        <f t="shared" si="2"/>
        <v>Grade 4 Girls Strathcona Christian Ac A</v>
      </c>
      <c r="I98">
        <f>COUNTIF('Point Totals by Grade-Gender'!A:A,'Team Points Summary'!H98)</f>
        <v>1</v>
      </c>
    </row>
    <row r="99" spans="1:9" ht="12.75">
      <c r="A99">
        <v>4</v>
      </c>
      <c r="B99" t="s">
        <v>42</v>
      </c>
      <c r="C99">
        <v>60</v>
      </c>
      <c r="D99">
        <v>16</v>
      </c>
      <c r="E99">
        <v>21</v>
      </c>
      <c r="F99">
        <v>23</v>
      </c>
      <c r="H99" t="str">
        <f t="shared" si="2"/>
        <v>Grade 4 Girls Westbrook A</v>
      </c>
      <c r="I99">
        <f>COUNTIF('Point Totals by Grade-Gender'!A:A,'Team Points Summary'!H99)</f>
        <v>1</v>
      </c>
    </row>
    <row r="100" spans="1:9" ht="12.75">
      <c r="A100">
        <v>5</v>
      </c>
      <c r="B100" t="s">
        <v>9</v>
      </c>
      <c r="C100">
        <v>72</v>
      </c>
      <c r="D100">
        <v>19</v>
      </c>
      <c r="E100">
        <v>24</v>
      </c>
      <c r="F100">
        <v>29</v>
      </c>
      <c r="H100" t="str">
        <f t="shared" si="2"/>
        <v>Grade 4 Girls Pine Street A</v>
      </c>
      <c r="I100">
        <f>COUNTIF('Point Totals by Grade-Gender'!A:A,'Team Points Summary'!H100)</f>
        <v>1</v>
      </c>
    </row>
    <row r="101" spans="1:9" ht="12.75">
      <c r="A101">
        <v>6</v>
      </c>
      <c r="B101" t="s">
        <v>63</v>
      </c>
      <c r="C101">
        <v>80</v>
      </c>
      <c r="D101">
        <v>25</v>
      </c>
      <c r="E101">
        <v>27</v>
      </c>
      <c r="F101">
        <v>28</v>
      </c>
      <c r="H101" t="str">
        <f t="shared" si="2"/>
        <v>Grade 4 Girls George P. Nicholson A</v>
      </c>
      <c r="I101">
        <f>COUNTIF('Point Totals by Grade-Gender'!A:A,'Team Points Summary'!H101)</f>
        <v>1</v>
      </c>
    </row>
    <row r="102" spans="1:9" ht="12.75">
      <c r="A102">
        <v>7</v>
      </c>
      <c r="B102" t="s">
        <v>74</v>
      </c>
      <c r="C102">
        <v>89</v>
      </c>
      <c r="D102">
        <v>6</v>
      </c>
      <c r="E102">
        <v>34</v>
      </c>
      <c r="F102">
        <v>49</v>
      </c>
      <c r="H102" t="str">
        <f t="shared" si="2"/>
        <v>Grade 4 Girls Holyrood A</v>
      </c>
      <c r="I102">
        <f>COUNTIF('Point Totals by Grade-Gender'!A:A,'Team Points Summary'!H102)</f>
        <v>1</v>
      </c>
    </row>
    <row r="103" spans="1:9" ht="12.75">
      <c r="A103">
        <v>8</v>
      </c>
      <c r="B103" t="s">
        <v>29</v>
      </c>
      <c r="C103">
        <v>127</v>
      </c>
      <c r="D103">
        <v>31</v>
      </c>
      <c r="E103">
        <v>38</v>
      </c>
      <c r="F103">
        <v>58</v>
      </c>
      <c r="H103" t="str">
        <f t="shared" si="2"/>
        <v>Grade 4 Girls Centennial A</v>
      </c>
      <c r="I103">
        <f>COUNTIF('Point Totals by Grade-Gender'!A:A,'Team Points Summary'!H103)</f>
        <v>1</v>
      </c>
    </row>
    <row r="104" spans="1:9" ht="12.75">
      <c r="A104">
        <v>9</v>
      </c>
      <c r="B104" t="s">
        <v>64</v>
      </c>
      <c r="C104">
        <v>140</v>
      </c>
      <c r="D104">
        <v>33</v>
      </c>
      <c r="E104">
        <v>47</v>
      </c>
      <c r="F104">
        <v>60</v>
      </c>
      <c r="H104" t="str">
        <f t="shared" si="2"/>
        <v>Grade 4 Girls George P. Nicholson B</v>
      </c>
      <c r="I104">
        <f>COUNTIF('Point Totals by Grade-Gender'!A:A,'Team Points Summary'!H104)</f>
        <v>1</v>
      </c>
    </row>
    <row r="105" spans="1:9" ht="12.75">
      <c r="A105">
        <v>10</v>
      </c>
      <c r="B105" t="s">
        <v>16</v>
      </c>
      <c r="C105">
        <v>144</v>
      </c>
      <c r="D105">
        <v>13</v>
      </c>
      <c r="E105">
        <v>14</v>
      </c>
      <c r="F105">
        <v>117</v>
      </c>
      <c r="H105" t="str">
        <f t="shared" si="2"/>
        <v>Grade 4 Girls Edmonton Christian West A</v>
      </c>
      <c r="I105">
        <f>COUNTIF('Point Totals by Grade-Gender'!A:A,'Team Points Summary'!H105)</f>
        <v>1</v>
      </c>
    </row>
    <row r="106" spans="1:9" ht="12.75">
      <c r="A106">
        <v>11</v>
      </c>
      <c r="B106" t="s">
        <v>283</v>
      </c>
      <c r="C106">
        <v>145</v>
      </c>
      <c r="D106">
        <v>20</v>
      </c>
      <c r="E106">
        <v>39</v>
      </c>
      <c r="F106">
        <v>86</v>
      </c>
      <c r="H106" t="str">
        <f t="shared" si="2"/>
        <v>Grade 4 Girls Esther Starkman A</v>
      </c>
      <c r="I106">
        <f>COUNTIF('Point Totals by Grade-Gender'!A:A,'Team Points Summary'!H106)</f>
        <v>1</v>
      </c>
    </row>
    <row r="107" spans="1:9" ht="12.75">
      <c r="A107">
        <v>12</v>
      </c>
      <c r="B107" t="s">
        <v>21</v>
      </c>
      <c r="C107">
        <v>147</v>
      </c>
      <c r="D107">
        <v>35</v>
      </c>
      <c r="E107">
        <v>53</v>
      </c>
      <c r="F107">
        <v>59</v>
      </c>
      <c r="H107" t="str">
        <f t="shared" si="2"/>
        <v>Grade 4 Girls Pine Street B</v>
      </c>
      <c r="I107">
        <f>COUNTIF('Point Totals by Grade-Gender'!A:A,'Team Points Summary'!H107)</f>
        <v>1</v>
      </c>
    </row>
    <row r="108" spans="1:9" ht="12.75">
      <c r="A108">
        <v>13</v>
      </c>
      <c r="B108" t="s">
        <v>56</v>
      </c>
      <c r="C108">
        <v>161</v>
      </c>
      <c r="D108">
        <v>18</v>
      </c>
      <c r="E108">
        <v>67</v>
      </c>
      <c r="F108">
        <v>76</v>
      </c>
      <c r="H108" t="str">
        <f t="shared" si="2"/>
        <v>Grade 4 Girls Keheewin A</v>
      </c>
      <c r="I108">
        <f>COUNTIF('Point Totals by Grade-Gender'!A:A,'Team Points Summary'!H108)</f>
        <v>1</v>
      </c>
    </row>
    <row r="109" spans="1:9" ht="12.75">
      <c r="A109">
        <v>14</v>
      </c>
      <c r="B109" t="s">
        <v>49</v>
      </c>
      <c r="C109">
        <v>167</v>
      </c>
      <c r="D109">
        <v>44</v>
      </c>
      <c r="E109">
        <v>52</v>
      </c>
      <c r="F109">
        <v>71</v>
      </c>
      <c r="H109" t="str">
        <f t="shared" si="2"/>
        <v>Grade 4 Girls Donnan A</v>
      </c>
      <c r="I109">
        <f>COUNTIF('Point Totals by Grade-Gender'!A:A,'Team Points Summary'!H109)</f>
        <v>1</v>
      </c>
    </row>
    <row r="110" spans="1:9" ht="12.75">
      <c r="A110">
        <v>15</v>
      </c>
      <c r="B110" t="s">
        <v>12</v>
      </c>
      <c r="C110">
        <v>170</v>
      </c>
      <c r="D110">
        <v>26</v>
      </c>
      <c r="E110">
        <v>69</v>
      </c>
      <c r="F110">
        <v>75</v>
      </c>
      <c r="H110" t="str">
        <f t="shared" si="2"/>
        <v>Grade 4 Girls Crestwood A</v>
      </c>
      <c r="I110">
        <f>COUNTIF('Point Totals by Grade-Gender'!A:A,'Team Points Summary'!H110)</f>
        <v>1</v>
      </c>
    </row>
    <row r="111" spans="1:9" ht="12.75">
      <c r="A111">
        <v>16</v>
      </c>
      <c r="B111" t="s">
        <v>28</v>
      </c>
      <c r="C111">
        <v>172</v>
      </c>
      <c r="D111">
        <v>45</v>
      </c>
      <c r="E111">
        <v>61</v>
      </c>
      <c r="F111">
        <v>66</v>
      </c>
      <c r="H111" t="str">
        <f t="shared" si="2"/>
        <v>Grade 4 Girls Greenview A</v>
      </c>
      <c r="I111">
        <f>COUNTIF('Point Totals by Grade-Gender'!A:A,'Team Points Summary'!H111)</f>
        <v>1</v>
      </c>
    </row>
    <row r="112" spans="1:9" ht="12.75">
      <c r="A112">
        <v>17</v>
      </c>
      <c r="B112" t="s">
        <v>44</v>
      </c>
      <c r="C112">
        <v>178</v>
      </c>
      <c r="D112">
        <v>17</v>
      </c>
      <c r="E112">
        <v>57</v>
      </c>
      <c r="F112">
        <v>104</v>
      </c>
      <c r="H112" t="str">
        <f t="shared" si="2"/>
        <v>Grade 4 Girls Patricia Heights A</v>
      </c>
      <c r="I112">
        <f>COUNTIF('Point Totals by Grade-Gender'!A:A,'Team Points Summary'!H112)</f>
        <v>1</v>
      </c>
    </row>
    <row r="113" spans="1:9" ht="12.75">
      <c r="A113">
        <v>18</v>
      </c>
      <c r="B113" t="s">
        <v>4</v>
      </c>
      <c r="C113">
        <v>199</v>
      </c>
      <c r="D113">
        <v>32</v>
      </c>
      <c r="E113">
        <v>82</v>
      </c>
      <c r="F113">
        <v>85</v>
      </c>
      <c r="H113" t="str">
        <f t="shared" si="2"/>
        <v>Grade 4 Girls Earl Buxton A</v>
      </c>
      <c r="I113">
        <f>COUNTIF('Point Totals by Grade-Gender'!A:A,'Team Points Summary'!H113)</f>
        <v>1</v>
      </c>
    </row>
    <row r="114" spans="1:9" ht="12.75">
      <c r="A114">
        <v>19</v>
      </c>
      <c r="B114" t="s">
        <v>274</v>
      </c>
      <c r="C114">
        <v>204</v>
      </c>
      <c r="D114">
        <v>62</v>
      </c>
      <c r="E114">
        <v>68</v>
      </c>
      <c r="F114">
        <v>74</v>
      </c>
      <c r="H114" t="str">
        <f t="shared" si="2"/>
        <v>Grade 4 Girls Rideau Park A</v>
      </c>
      <c r="I114">
        <f>COUNTIF('Point Totals by Grade-Gender'!A:A,'Team Points Summary'!H114)</f>
        <v>1</v>
      </c>
    </row>
    <row r="115" spans="1:9" ht="12.75">
      <c r="A115">
        <v>20</v>
      </c>
      <c r="B115" t="s">
        <v>277</v>
      </c>
      <c r="C115">
        <v>205</v>
      </c>
      <c r="D115">
        <v>40</v>
      </c>
      <c r="E115">
        <v>78</v>
      </c>
      <c r="F115">
        <v>87</v>
      </c>
      <c r="H115" t="str">
        <f t="shared" si="2"/>
        <v>Grade 4 Girls Suzuki Charter A</v>
      </c>
      <c r="I115">
        <f>COUNTIF('Point Totals by Grade-Gender'!A:A,'Team Points Summary'!H115)</f>
        <v>1</v>
      </c>
    </row>
    <row r="116" spans="1:9" ht="12.75">
      <c r="A116">
        <v>21</v>
      </c>
      <c r="B116" t="s">
        <v>36</v>
      </c>
      <c r="C116">
        <v>237</v>
      </c>
      <c r="D116">
        <v>77</v>
      </c>
      <c r="E116">
        <v>79</v>
      </c>
      <c r="F116">
        <v>81</v>
      </c>
      <c r="H116" t="str">
        <f t="shared" si="2"/>
        <v>Grade 4 Girls Pine Street C</v>
      </c>
      <c r="I116">
        <f>COUNTIF('Point Totals by Grade-Gender'!A:A,'Team Points Summary'!H116)</f>
        <v>1</v>
      </c>
    </row>
    <row r="117" spans="1:9" ht="12.75">
      <c r="A117">
        <v>22</v>
      </c>
      <c r="B117" t="s">
        <v>14</v>
      </c>
      <c r="C117">
        <v>241</v>
      </c>
      <c r="D117">
        <v>46</v>
      </c>
      <c r="E117">
        <v>80</v>
      </c>
      <c r="F117">
        <v>115</v>
      </c>
      <c r="H117" t="str">
        <f t="shared" si="2"/>
        <v>Grade 4 Girls Strathcona Christian Ac B</v>
      </c>
      <c r="I117">
        <f>COUNTIF('Point Totals by Grade-Gender'!A:A,'Team Points Summary'!H117)</f>
        <v>1</v>
      </c>
    </row>
    <row r="118" spans="1:9" ht="12.75">
      <c r="A118">
        <v>23</v>
      </c>
      <c r="B118" t="s">
        <v>13</v>
      </c>
      <c r="C118">
        <v>248</v>
      </c>
      <c r="D118">
        <v>8</v>
      </c>
      <c r="E118">
        <v>119</v>
      </c>
      <c r="F118">
        <v>121</v>
      </c>
      <c r="H118" t="str">
        <f t="shared" si="2"/>
        <v>Grade 4 Girls Michael A. Kostek A</v>
      </c>
      <c r="I118">
        <f>COUNTIF('Point Totals by Grade-Gender'!A:A,'Team Points Summary'!H118)</f>
        <v>1</v>
      </c>
    </row>
    <row r="119" spans="1:9" ht="12.75">
      <c r="A119">
        <v>24</v>
      </c>
      <c r="B119" t="s">
        <v>79</v>
      </c>
      <c r="C119">
        <v>249</v>
      </c>
      <c r="D119">
        <v>30</v>
      </c>
      <c r="E119">
        <v>109</v>
      </c>
      <c r="F119">
        <v>110</v>
      </c>
      <c r="H119" t="str">
        <f t="shared" si="2"/>
        <v>Grade 4 Girls Malcolm Tweddle A</v>
      </c>
      <c r="I119">
        <f>COUNTIF('Point Totals by Grade-Gender'!A:A,'Team Points Summary'!H119)</f>
        <v>1</v>
      </c>
    </row>
    <row r="120" spans="1:9" ht="12.75">
      <c r="A120">
        <v>25</v>
      </c>
      <c r="B120" t="s">
        <v>242</v>
      </c>
      <c r="C120">
        <v>256</v>
      </c>
      <c r="D120">
        <v>70</v>
      </c>
      <c r="E120">
        <v>83</v>
      </c>
      <c r="F120">
        <v>103</v>
      </c>
      <c r="H120" t="str">
        <f t="shared" si="2"/>
        <v>Grade 4 Girls Westglen A</v>
      </c>
      <c r="I120">
        <f>COUNTIF('Point Totals by Grade-Gender'!A:A,'Team Points Summary'!H120)</f>
        <v>1</v>
      </c>
    </row>
    <row r="121" spans="1:9" ht="12.75">
      <c r="A121">
        <v>26</v>
      </c>
      <c r="B121" t="s">
        <v>24</v>
      </c>
      <c r="C121">
        <v>277</v>
      </c>
      <c r="D121">
        <v>73</v>
      </c>
      <c r="E121">
        <v>92</v>
      </c>
      <c r="F121">
        <v>112</v>
      </c>
      <c r="H121" t="str">
        <f t="shared" si="2"/>
        <v>Grade 4 Girls Win Ferguson A</v>
      </c>
      <c r="I121">
        <f>COUNTIF('Point Totals by Grade-Gender'!A:A,'Team Points Summary'!H121)</f>
        <v>1</v>
      </c>
    </row>
    <row r="122" spans="1:9" ht="12.75">
      <c r="A122">
        <v>27</v>
      </c>
      <c r="B122" t="s">
        <v>233</v>
      </c>
      <c r="C122">
        <v>279</v>
      </c>
      <c r="D122">
        <v>89</v>
      </c>
      <c r="E122">
        <v>90</v>
      </c>
      <c r="F122">
        <v>100</v>
      </c>
      <c r="H122" t="str">
        <f t="shared" si="2"/>
        <v>Grade 4 Girls Holyrood B</v>
      </c>
      <c r="I122">
        <f>COUNTIF('Point Totals by Grade-Gender'!A:A,'Team Points Summary'!H122)</f>
        <v>1</v>
      </c>
    </row>
    <row r="123" spans="1:9" ht="12.75">
      <c r="A123">
        <v>28</v>
      </c>
      <c r="B123" t="s">
        <v>30</v>
      </c>
      <c r="C123">
        <v>288</v>
      </c>
      <c r="D123">
        <v>50</v>
      </c>
      <c r="E123">
        <v>101</v>
      </c>
      <c r="F123">
        <v>137</v>
      </c>
      <c r="H123" t="str">
        <f t="shared" si="2"/>
        <v>Grade 4 Girls George H. Luck A</v>
      </c>
      <c r="I123">
        <f>COUNTIF('Point Totals by Grade-Gender'!A:A,'Team Points Summary'!H123)</f>
        <v>1</v>
      </c>
    </row>
    <row r="124" spans="1:9" ht="12.75">
      <c r="A124">
        <v>29</v>
      </c>
      <c r="B124" t="s">
        <v>68</v>
      </c>
      <c r="C124">
        <v>290</v>
      </c>
      <c r="D124">
        <v>48</v>
      </c>
      <c r="E124">
        <v>120</v>
      </c>
      <c r="F124">
        <v>122</v>
      </c>
      <c r="H124" t="str">
        <f t="shared" si="2"/>
        <v>Grade 4 Girls Lymburn School A</v>
      </c>
      <c r="I124">
        <f>COUNTIF('Point Totals by Grade-Gender'!A:A,'Team Points Summary'!H124)</f>
        <v>1</v>
      </c>
    </row>
    <row r="125" spans="1:9" ht="12.75">
      <c r="A125">
        <v>30</v>
      </c>
      <c r="B125" t="s">
        <v>69</v>
      </c>
      <c r="C125">
        <v>295</v>
      </c>
      <c r="D125">
        <v>88</v>
      </c>
      <c r="E125">
        <v>96</v>
      </c>
      <c r="F125">
        <v>111</v>
      </c>
      <c r="H125" t="str">
        <f t="shared" si="2"/>
        <v>Grade 4 Girls Steinhauer A</v>
      </c>
      <c r="I125">
        <f>COUNTIF('Point Totals by Grade-Gender'!A:A,'Team Points Summary'!H125)</f>
        <v>1</v>
      </c>
    </row>
    <row r="126" spans="1:9" ht="12.75">
      <c r="A126">
        <v>31</v>
      </c>
      <c r="B126" t="s">
        <v>48</v>
      </c>
      <c r="C126">
        <v>302</v>
      </c>
      <c r="D126">
        <v>95</v>
      </c>
      <c r="E126">
        <v>99</v>
      </c>
      <c r="F126">
        <v>108</v>
      </c>
      <c r="H126" t="str">
        <f t="shared" si="2"/>
        <v>Grade 4 Girls Pine Street D</v>
      </c>
      <c r="I126">
        <f>COUNTIF('Point Totals by Grade-Gender'!A:A,'Team Points Summary'!H126)</f>
        <v>1</v>
      </c>
    </row>
    <row r="127" spans="1:9" ht="12.75">
      <c r="A127">
        <v>32</v>
      </c>
      <c r="B127" t="s">
        <v>23</v>
      </c>
      <c r="C127">
        <v>348</v>
      </c>
      <c r="D127">
        <v>114</v>
      </c>
      <c r="E127">
        <v>116</v>
      </c>
      <c r="F127">
        <v>118</v>
      </c>
      <c r="H127" t="str">
        <f t="shared" si="2"/>
        <v>Grade 4 Girls Earl Buxton B</v>
      </c>
      <c r="I127">
        <f>COUNTIF('Point Totals by Grade-Gender'!A:A,'Team Points Summary'!H127)</f>
        <v>1</v>
      </c>
    </row>
    <row r="128" spans="1:9" ht="12.75">
      <c r="A128">
        <v>33</v>
      </c>
      <c r="B128" t="s">
        <v>284</v>
      </c>
      <c r="C128">
        <v>358</v>
      </c>
      <c r="D128">
        <v>93</v>
      </c>
      <c r="E128">
        <v>127</v>
      </c>
      <c r="F128">
        <v>138</v>
      </c>
      <c r="H128" t="str">
        <f t="shared" si="2"/>
        <v>Grade 4 Girls Esther Starkman B</v>
      </c>
      <c r="I128">
        <f>COUNTIF('Point Totals by Grade-Gender'!A:A,'Team Points Summary'!H128)</f>
        <v>1</v>
      </c>
    </row>
    <row r="129" spans="1:9" ht="12.75">
      <c r="A129">
        <v>34</v>
      </c>
      <c r="B129" t="s">
        <v>39</v>
      </c>
      <c r="C129">
        <v>378</v>
      </c>
      <c r="D129">
        <v>113</v>
      </c>
      <c r="E129">
        <v>132</v>
      </c>
      <c r="F129">
        <v>133</v>
      </c>
      <c r="H129" t="str">
        <f t="shared" si="2"/>
        <v>Grade 4 Girls Win Ferguson B</v>
      </c>
      <c r="I129">
        <f>COUNTIF('Point Totals by Grade-Gender'!A:A,'Team Points Summary'!H129)</f>
        <v>1</v>
      </c>
    </row>
    <row r="130" spans="1:9" ht="12.75">
      <c r="A130">
        <v>35</v>
      </c>
      <c r="B130" t="s">
        <v>410</v>
      </c>
      <c r="C130">
        <v>398</v>
      </c>
      <c r="D130">
        <v>126</v>
      </c>
      <c r="E130">
        <v>131</v>
      </c>
      <c r="F130">
        <v>141</v>
      </c>
      <c r="H130" t="str">
        <f t="shared" si="2"/>
        <v>Grade 4 Girls Pine Street E</v>
      </c>
      <c r="I130">
        <f>COUNTIF('Point Totals by Grade-Gender'!A:A,'Team Points Summary'!H130)</f>
        <v>1</v>
      </c>
    </row>
    <row r="131" spans="1:9" ht="12.75">
      <c r="A131">
        <v>36</v>
      </c>
      <c r="B131" t="s">
        <v>287</v>
      </c>
      <c r="C131">
        <v>417</v>
      </c>
      <c r="D131">
        <v>125</v>
      </c>
      <c r="E131">
        <v>145</v>
      </c>
      <c r="F131">
        <v>147</v>
      </c>
      <c r="H131" t="str">
        <f t="shared" si="2"/>
        <v>Grade 4 Girls Malcolm Tweddle B</v>
      </c>
      <c r="I131">
        <f>COUNTIF('Point Totals by Grade-Gender'!A:A,'Team Points Summary'!H131)</f>
        <v>1</v>
      </c>
    </row>
    <row r="132" spans="1:9" ht="12.75">
      <c r="A132">
        <v>37</v>
      </c>
      <c r="B132" t="s">
        <v>269</v>
      </c>
      <c r="C132">
        <v>445</v>
      </c>
      <c r="D132">
        <v>146</v>
      </c>
      <c r="E132">
        <v>149</v>
      </c>
      <c r="F132">
        <v>150</v>
      </c>
      <c r="H132" t="str">
        <f t="shared" si="2"/>
        <v>Grade 4 Girls Win Ferguson C</v>
      </c>
      <c r="I132">
        <f>COUNTIF('Point Totals by Grade-Gender'!A:A,'Team Points Summary'!H132)</f>
        <v>1</v>
      </c>
    </row>
    <row r="133" spans="3:9" ht="12.75">
      <c r="C133">
        <f>SUM(C96:C132)</f>
        <v>7866</v>
      </c>
      <c r="H133" s="1" t="s">
        <v>236</v>
      </c>
      <c r="I133">
        <f>COUNTIF('Point Totals by Grade-Gender'!A:A,'Team Points Summary'!H133)</f>
        <v>1</v>
      </c>
    </row>
    <row r="134" ht="12.75">
      <c r="H134" s="1"/>
    </row>
    <row r="135" ht="12.75">
      <c r="A135" s="1" t="s">
        <v>378</v>
      </c>
    </row>
    <row r="136" spans="1:9" ht="12.75">
      <c r="A136">
        <v>1</v>
      </c>
      <c r="B136" t="s">
        <v>63</v>
      </c>
      <c r="C136">
        <v>31</v>
      </c>
      <c r="D136">
        <v>9</v>
      </c>
      <c r="E136">
        <v>10</v>
      </c>
      <c r="F136">
        <v>12</v>
      </c>
      <c r="H136" t="str">
        <f>CONCATENATE("Grade 4 Boys ",B136)</f>
        <v>Grade 4 Boys George P. Nicholson A</v>
      </c>
      <c r="I136">
        <f>COUNTIF('Point Totals by Grade-Gender'!A:A,'Team Points Summary'!H136)</f>
        <v>1</v>
      </c>
    </row>
    <row r="137" spans="1:9" ht="12.75">
      <c r="A137">
        <v>2</v>
      </c>
      <c r="B137" t="s">
        <v>277</v>
      </c>
      <c r="C137">
        <v>36</v>
      </c>
      <c r="D137">
        <v>7</v>
      </c>
      <c r="E137">
        <v>8</v>
      </c>
      <c r="F137">
        <v>21</v>
      </c>
      <c r="H137" t="str">
        <f aca="true" t="shared" si="3" ref="H137:H183">CONCATENATE("Grade 4 Boys ",B137)</f>
        <v>Grade 4 Boys Suzuki Charter A</v>
      </c>
      <c r="I137">
        <f>COUNTIF('Point Totals by Grade-Gender'!A:A,'Team Points Summary'!H137)</f>
        <v>1</v>
      </c>
    </row>
    <row r="138" spans="1:9" ht="12.75">
      <c r="A138">
        <v>3</v>
      </c>
      <c r="B138" t="s">
        <v>4</v>
      </c>
      <c r="C138">
        <v>54</v>
      </c>
      <c r="D138">
        <v>11</v>
      </c>
      <c r="E138">
        <v>14</v>
      </c>
      <c r="F138">
        <v>29</v>
      </c>
      <c r="H138" t="str">
        <f t="shared" si="3"/>
        <v>Grade 4 Boys Earl Buxton A</v>
      </c>
      <c r="I138">
        <f>COUNTIF('Point Totals by Grade-Gender'!A:A,'Team Points Summary'!H138)</f>
        <v>1</v>
      </c>
    </row>
    <row r="139" spans="1:9" ht="12.75">
      <c r="A139">
        <v>4</v>
      </c>
      <c r="B139" t="s">
        <v>5</v>
      </c>
      <c r="C139">
        <v>64</v>
      </c>
      <c r="D139">
        <v>13</v>
      </c>
      <c r="E139">
        <v>24</v>
      </c>
      <c r="F139">
        <v>27</v>
      </c>
      <c r="H139" t="str">
        <f t="shared" si="3"/>
        <v>Grade 4 Boys Parkallen A</v>
      </c>
      <c r="I139">
        <f>COUNTIF('Point Totals by Grade-Gender'!A:A,'Team Points Summary'!H139)</f>
        <v>1</v>
      </c>
    </row>
    <row r="140" spans="1:9" ht="12.75">
      <c r="A140">
        <v>5</v>
      </c>
      <c r="B140" t="s">
        <v>405</v>
      </c>
      <c r="C140">
        <v>66</v>
      </c>
      <c r="D140">
        <v>16</v>
      </c>
      <c r="E140">
        <v>22</v>
      </c>
      <c r="F140">
        <v>28</v>
      </c>
      <c r="H140" t="str">
        <f t="shared" si="3"/>
        <v>Grade 4 Boys Forest Heights A</v>
      </c>
      <c r="I140">
        <f>COUNTIF('Point Totals by Grade-Gender'!A:A,'Team Points Summary'!H140)</f>
        <v>1</v>
      </c>
    </row>
    <row r="141" spans="1:9" ht="12.75">
      <c r="A141">
        <v>6</v>
      </c>
      <c r="B141" t="s">
        <v>70</v>
      </c>
      <c r="C141">
        <v>71</v>
      </c>
      <c r="D141">
        <v>4</v>
      </c>
      <c r="E141">
        <v>31</v>
      </c>
      <c r="F141">
        <v>36</v>
      </c>
      <c r="H141" t="str">
        <f t="shared" si="3"/>
        <v>Grade 4 Boys Crawford Plains A</v>
      </c>
      <c r="I141">
        <f>COUNTIF('Point Totals by Grade-Gender'!A:A,'Team Points Summary'!H141)</f>
        <v>1</v>
      </c>
    </row>
    <row r="142" spans="1:9" ht="12.75">
      <c r="A142">
        <v>7</v>
      </c>
      <c r="B142" t="s">
        <v>51</v>
      </c>
      <c r="C142">
        <v>73</v>
      </c>
      <c r="D142">
        <v>6</v>
      </c>
      <c r="E142">
        <v>32</v>
      </c>
      <c r="F142">
        <v>35</v>
      </c>
      <c r="H142" t="str">
        <f t="shared" si="3"/>
        <v>Grade 4 Boys Brander Gardens A</v>
      </c>
      <c r="I142">
        <f>COUNTIF('Point Totals by Grade-Gender'!A:A,'Team Points Summary'!H142)</f>
        <v>1</v>
      </c>
    </row>
    <row r="143" spans="1:9" ht="12.75">
      <c r="A143">
        <v>8</v>
      </c>
      <c r="B143" t="s">
        <v>44</v>
      </c>
      <c r="C143">
        <v>84</v>
      </c>
      <c r="D143">
        <v>3</v>
      </c>
      <c r="E143">
        <v>25</v>
      </c>
      <c r="F143">
        <v>56</v>
      </c>
      <c r="H143" t="str">
        <f t="shared" si="3"/>
        <v>Grade 4 Boys Patricia Heights A</v>
      </c>
      <c r="I143">
        <f>COUNTIF('Point Totals by Grade-Gender'!A:A,'Team Points Summary'!H143)</f>
        <v>1</v>
      </c>
    </row>
    <row r="144" spans="1:9" ht="12.75">
      <c r="A144">
        <v>9</v>
      </c>
      <c r="B144" t="s">
        <v>13</v>
      </c>
      <c r="C144">
        <v>94</v>
      </c>
      <c r="D144">
        <v>20</v>
      </c>
      <c r="E144">
        <v>30</v>
      </c>
      <c r="F144">
        <v>44</v>
      </c>
      <c r="H144" t="str">
        <f t="shared" si="3"/>
        <v>Grade 4 Boys Michael A. Kostek A</v>
      </c>
      <c r="I144">
        <f>COUNTIF('Point Totals by Grade-Gender'!A:A,'Team Points Summary'!H144)</f>
        <v>1</v>
      </c>
    </row>
    <row r="145" spans="1:9" ht="12.75">
      <c r="A145">
        <v>10</v>
      </c>
      <c r="B145" t="s">
        <v>49</v>
      </c>
      <c r="C145">
        <v>97</v>
      </c>
      <c r="D145">
        <v>2</v>
      </c>
      <c r="E145">
        <v>37</v>
      </c>
      <c r="F145">
        <v>58</v>
      </c>
      <c r="H145" t="str">
        <f t="shared" si="3"/>
        <v>Grade 4 Boys Donnan A</v>
      </c>
      <c r="I145">
        <f>COUNTIF('Point Totals by Grade-Gender'!A:A,'Team Points Summary'!H145)</f>
        <v>1</v>
      </c>
    </row>
    <row r="146" spans="1:9" ht="12.75">
      <c r="A146">
        <v>11</v>
      </c>
      <c r="B146" t="s">
        <v>74</v>
      </c>
      <c r="C146">
        <v>97</v>
      </c>
      <c r="D146">
        <v>18</v>
      </c>
      <c r="E146">
        <v>34</v>
      </c>
      <c r="F146">
        <v>45</v>
      </c>
      <c r="H146" t="str">
        <f t="shared" si="3"/>
        <v>Grade 4 Boys Holyrood A</v>
      </c>
      <c r="I146">
        <f>COUNTIF('Point Totals by Grade-Gender'!A:A,'Team Points Summary'!H146)</f>
        <v>1</v>
      </c>
    </row>
    <row r="147" spans="1:9" ht="12.75">
      <c r="A147">
        <v>12</v>
      </c>
      <c r="B147" t="s">
        <v>6</v>
      </c>
      <c r="C147">
        <v>98</v>
      </c>
      <c r="D147">
        <v>19</v>
      </c>
      <c r="E147">
        <v>38</v>
      </c>
      <c r="F147">
        <v>41</v>
      </c>
      <c r="H147" t="str">
        <f t="shared" si="3"/>
        <v>Grade 4 Boys Strathcona Christian Ac A</v>
      </c>
      <c r="I147">
        <f>COUNTIF('Point Totals by Grade-Gender'!A:A,'Team Points Summary'!H147)</f>
        <v>1</v>
      </c>
    </row>
    <row r="148" spans="1:9" ht="12.75">
      <c r="A148">
        <v>13</v>
      </c>
      <c r="B148" t="s">
        <v>9</v>
      </c>
      <c r="C148">
        <v>126</v>
      </c>
      <c r="D148">
        <v>5</v>
      </c>
      <c r="E148">
        <v>52</v>
      </c>
      <c r="F148">
        <v>69</v>
      </c>
      <c r="H148" t="str">
        <f t="shared" si="3"/>
        <v>Grade 4 Boys Pine Street A</v>
      </c>
      <c r="I148">
        <f>COUNTIF('Point Totals by Grade-Gender'!A:A,'Team Points Summary'!H148)</f>
        <v>1</v>
      </c>
    </row>
    <row r="149" spans="1:9" ht="12.75">
      <c r="A149">
        <v>14</v>
      </c>
      <c r="B149" t="s">
        <v>16</v>
      </c>
      <c r="C149">
        <v>129</v>
      </c>
      <c r="D149">
        <v>23</v>
      </c>
      <c r="E149">
        <v>33</v>
      </c>
      <c r="F149">
        <v>73</v>
      </c>
      <c r="H149" t="str">
        <f t="shared" si="3"/>
        <v>Grade 4 Boys Edmonton Christian West A</v>
      </c>
      <c r="I149">
        <f>COUNTIF('Point Totals by Grade-Gender'!A:A,'Team Points Summary'!H149)</f>
        <v>1</v>
      </c>
    </row>
    <row r="150" spans="1:9" ht="12.75">
      <c r="A150">
        <v>15</v>
      </c>
      <c r="B150" t="s">
        <v>32</v>
      </c>
      <c r="C150">
        <v>132</v>
      </c>
      <c r="D150">
        <v>40</v>
      </c>
      <c r="E150">
        <v>43</v>
      </c>
      <c r="F150">
        <v>49</v>
      </c>
      <c r="H150" t="str">
        <f t="shared" si="3"/>
        <v>Grade 4 Boys Parkallen B</v>
      </c>
      <c r="I150">
        <f>COUNTIF('Point Totals by Grade-Gender'!A:A,'Team Points Summary'!H150)</f>
        <v>1</v>
      </c>
    </row>
    <row r="151" spans="1:9" ht="12.75">
      <c r="A151">
        <v>16</v>
      </c>
      <c r="B151" t="s">
        <v>2</v>
      </c>
      <c r="C151">
        <v>169</v>
      </c>
      <c r="D151">
        <v>15</v>
      </c>
      <c r="E151">
        <v>68</v>
      </c>
      <c r="F151">
        <v>86</v>
      </c>
      <c r="H151" t="str">
        <f t="shared" si="3"/>
        <v>Grade 4 Boys Rio Terrace A</v>
      </c>
      <c r="I151">
        <f>COUNTIF('Point Totals by Grade-Gender'!A:A,'Team Points Summary'!H151)</f>
        <v>1</v>
      </c>
    </row>
    <row r="152" spans="1:9" ht="12.75">
      <c r="A152">
        <v>17</v>
      </c>
      <c r="B152" t="s">
        <v>233</v>
      </c>
      <c r="C152">
        <v>169</v>
      </c>
      <c r="D152">
        <v>46</v>
      </c>
      <c r="E152">
        <v>61</v>
      </c>
      <c r="F152">
        <v>62</v>
      </c>
      <c r="H152" t="str">
        <f t="shared" si="3"/>
        <v>Grade 4 Boys Holyrood B</v>
      </c>
      <c r="I152">
        <f>COUNTIF('Point Totals by Grade-Gender'!A:A,'Team Points Summary'!H152)</f>
        <v>1</v>
      </c>
    </row>
    <row r="153" spans="1:9" ht="12.75">
      <c r="A153">
        <v>18</v>
      </c>
      <c r="B153" t="s">
        <v>43</v>
      </c>
      <c r="C153">
        <v>181</v>
      </c>
      <c r="D153">
        <v>26</v>
      </c>
      <c r="E153">
        <v>47</v>
      </c>
      <c r="F153">
        <v>108</v>
      </c>
      <c r="H153" t="str">
        <f t="shared" si="3"/>
        <v>Grade 4 Boys Wes Hosford A</v>
      </c>
      <c r="I153">
        <f>COUNTIF('Point Totals by Grade-Gender'!A:A,'Team Points Summary'!H153)</f>
        <v>1</v>
      </c>
    </row>
    <row r="154" spans="1:9" ht="12.75">
      <c r="A154">
        <v>19</v>
      </c>
      <c r="B154" t="s">
        <v>11</v>
      </c>
      <c r="C154">
        <v>187</v>
      </c>
      <c r="D154">
        <v>42</v>
      </c>
      <c r="E154">
        <v>51</v>
      </c>
      <c r="F154">
        <v>94</v>
      </c>
      <c r="H154" t="str">
        <f t="shared" si="3"/>
        <v>Grade 4 Boys Meadowlark Christian A</v>
      </c>
      <c r="I154">
        <f>COUNTIF('Point Totals by Grade-Gender'!A:A,'Team Points Summary'!H154)</f>
        <v>1</v>
      </c>
    </row>
    <row r="155" spans="1:9" ht="12.75">
      <c r="A155">
        <v>20</v>
      </c>
      <c r="B155" t="s">
        <v>29</v>
      </c>
      <c r="C155">
        <v>188</v>
      </c>
      <c r="D155">
        <v>59</v>
      </c>
      <c r="E155">
        <v>64</v>
      </c>
      <c r="F155">
        <v>65</v>
      </c>
      <c r="H155" t="str">
        <f t="shared" si="3"/>
        <v>Grade 4 Boys Centennial A</v>
      </c>
      <c r="I155">
        <f>COUNTIF('Point Totals by Grade-Gender'!A:A,'Team Points Summary'!H155)</f>
        <v>1</v>
      </c>
    </row>
    <row r="156" spans="1:9" ht="12.75">
      <c r="A156">
        <v>21</v>
      </c>
      <c r="B156" t="s">
        <v>1</v>
      </c>
      <c r="C156">
        <v>204</v>
      </c>
      <c r="D156">
        <v>39</v>
      </c>
      <c r="E156">
        <v>76</v>
      </c>
      <c r="F156">
        <v>89</v>
      </c>
      <c r="H156" t="str">
        <f t="shared" si="3"/>
        <v>Grade 4 Boys Windsor Park A</v>
      </c>
      <c r="I156">
        <f>COUNTIF('Point Totals by Grade-Gender'!A:A,'Team Points Summary'!H156)</f>
        <v>1</v>
      </c>
    </row>
    <row r="157" spans="1:9" ht="12.75">
      <c r="A157">
        <v>22</v>
      </c>
      <c r="B157" t="s">
        <v>24</v>
      </c>
      <c r="C157">
        <v>217</v>
      </c>
      <c r="D157">
        <v>17</v>
      </c>
      <c r="E157">
        <v>83</v>
      </c>
      <c r="F157">
        <v>117</v>
      </c>
      <c r="H157" t="str">
        <f t="shared" si="3"/>
        <v>Grade 4 Boys Win Ferguson A</v>
      </c>
      <c r="I157">
        <f>COUNTIF('Point Totals by Grade-Gender'!A:A,'Team Points Summary'!H157)</f>
        <v>1</v>
      </c>
    </row>
    <row r="158" spans="1:9" ht="12.75">
      <c r="A158">
        <v>23</v>
      </c>
      <c r="B158" t="s">
        <v>42</v>
      </c>
      <c r="C158">
        <v>228</v>
      </c>
      <c r="D158">
        <v>53</v>
      </c>
      <c r="E158">
        <v>75</v>
      </c>
      <c r="F158">
        <v>100</v>
      </c>
      <c r="H158" t="str">
        <f t="shared" si="3"/>
        <v>Grade 4 Boys Westbrook A</v>
      </c>
      <c r="I158">
        <f>COUNTIF('Point Totals by Grade-Gender'!A:A,'Team Points Summary'!H158)</f>
        <v>1</v>
      </c>
    </row>
    <row r="159" spans="1:9" ht="12.75">
      <c r="A159">
        <v>24</v>
      </c>
      <c r="B159" t="s">
        <v>274</v>
      </c>
      <c r="C159">
        <v>251</v>
      </c>
      <c r="D159">
        <v>1</v>
      </c>
      <c r="E159">
        <v>119</v>
      </c>
      <c r="F159">
        <v>131</v>
      </c>
      <c r="H159" t="str">
        <f t="shared" si="3"/>
        <v>Grade 4 Boys Rideau Park A</v>
      </c>
      <c r="I159">
        <f>COUNTIF('Point Totals by Grade-Gender'!A:A,'Team Points Summary'!H159)</f>
        <v>1</v>
      </c>
    </row>
    <row r="160" spans="1:9" ht="12.75">
      <c r="A160">
        <v>25</v>
      </c>
      <c r="B160" t="s">
        <v>242</v>
      </c>
      <c r="C160">
        <v>257</v>
      </c>
      <c r="D160">
        <v>80</v>
      </c>
      <c r="E160">
        <v>85</v>
      </c>
      <c r="F160">
        <v>92</v>
      </c>
      <c r="H160" t="str">
        <f t="shared" si="3"/>
        <v>Grade 4 Boys Westglen A</v>
      </c>
      <c r="I160">
        <f>COUNTIF('Point Totals by Grade-Gender'!A:A,'Team Points Summary'!H160)</f>
        <v>1</v>
      </c>
    </row>
    <row r="161" spans="1:9" ht="12.75">
      <c r="A161">
        <v>26</v>
      </c>
      <c r="B161" t="s">
        <v>406</v>
      </c>
      <c r="C161">
        <v>258</v>
      </c>
      <c r="D161">
        <v>74</v>
      </c>
      <c r="E161">
        <v>77</v>
      </c>
      <c r="F161">
        <v>107</v>
      </c>
      <c r="H161" t="str">
        <f t="shared" si="3"/>
        <v>Grade 4 Boys Forest Heights B</v>
      </c>
      <c r="I161">
        <f>COUNTIF('Point Totals by Grade-Gender'!A:A,'Team Points Summary'!H161)</f>
        <v>1</v>
      </c>
    </row>
    <row r="162" spans="1:9" ht="12.75">
      <c r="A162">
        <v>27</v>
      </c>
      <c r="B162" t="s">
        <v>283</v>
      </c>
      <c r="C162">
        <v>259</v>
      </c>
      <c r="D162">
        <v>48</v>
      </c>
      <c r="E162">
        <v>55</v>
      </c>
      <c r="F162">
        <v>156</v>
      </c>
      <c r="H162" t="str">
        <f t="shared" si="3"/>
        <v>Grade 4 Boys Esther Starkman A</v>
      </c>
      <c r="I162">
        <f>COUNTIF('Point Totals by Grade-Gender'!A:A,'Team Points Summary'!H162)</f>
        <v>1</v>
      </c>
    </row>
    <row r="163" spans="1:9" ht="12.75">
      <c r="A163">
        <v>28</v>
      </c>
      <c r="B163" t="s">
        <v>46</v>
      </c>
      <c r="C163">
        <v>278</v>
      </c>
      <c r="D163">
        <v>71</v>
      </c>
      <c r="E163">
        <v>84</v>
      </c>
      <c r="F163">
        <v>123</v>
      </c>
      <c r="H163" t="str">
        <f t="shared" si="3"/>
        <v>Grade 4 Boys Richard Secord A</v>
      </c>
      <c r="I163">
        <f>COUNTIF('Point Totals by Grade-Gender'!A:A,'Team Points Summary'!H163)</f>
        <v>1</v>
      </c>
    </row>
    <row r="164" spans="1:9" ht="12.75">
      <c r="A164">
        <v>29</v>
      </c>
      <c r="B164" t="s">
        <v>369</v>
      </c>
      <c r="C164">
        <v>290</v>
      </c>
      <c r="D164">
        <v>54</v>
      </c>
      <c r="E164">
        <v>111</v>
      </c>
      <c r="F164">
        <v>125</v>
      </c>
      <c r="H164" t="str">
        <f t="shared" si="3"/>
        <v>Grade 4 Boys Elizabeth Finch A</v>
      </c>
      <c r="I164">
        <f>COUNTIF('Point Totals by Grade-Gender'!A:A,'Team Points Summary'!H164)</f>
        <v>1</v>
      </c>
    </row>
    <row r="165" spans="1:9" ht="12.75">
      <c r="A165">
        <v>30</v>
      </c>
      <c r="B165" t="s">
        <v>54</v>
      </c>
      <c r="C165">
        <v>292</v>
      </c>
      <c r="D165">
        <v>70</v>
      </c>
      <c r="E165">
        <v>104</v>
      </c>
      <c r="F165">
        <v>118</v>
      </c>
      <c r="H165" t="str">
        <f t="shared" si="3"/>
        <v>Grade 4 Boys Brander Gardens B</v>
      </c>
      <c r="I165">
        <f>COUNTIF('Point Totals by Grade-Gender'!A:A,'Team Points Summary'!H165)</f>
        <v>1</v>
      </c>
    </row>
    <row r="166" spans="1:9" ht="12.75">
      <c r="A166">
        <v>31</v>
      </c>
      <c r="B166" t="s">
        <v>30</v>
      </c>
      <c r="C166">
        <v>299</v>
      </c>
      <c r="D166">
        <v>91</v>
      </c>
      <c r="E166">
        <v>102</v>
      </c>
      <c r="F166">
        <v>106</v>
      </c>
      <c r="H166" t="str">
        <f t="shared" si="3"/>
        <v>Grade 4 Boys George H. Luck A</v>
      </c>
      <c r="I166">
        <f>COUNTIF('Point Totals by Grade-Gender'!A:A,'Team Points Summary'!H166)</f>
        <v>1</v>
      </c>
    </row>
    <row r="167" spans="1:9" ht="12.75">
      <c r="A167">
        <v>32</v>
      </c>
      <c r="B167" t="s">
        <v>69</v>
      </c>
      <c r="C167">
        <v>303</v>
      </c>
      <c r="D167">
        <v>50</v>
      </c>
      <c r="E167">
        <v>124</v>
      </c>
      <c r="F167">
        <v>129</v>
      </c>
      <c r="H167" t="str">
        <f t="shared" si="3"/>
        <v>Grade 4 Boys Steinhauer A</v>
      </c>
      <c r="I167">
        <f>COUNTIF('Point Totals by Grade-Gender'!A:A,'Team Points Summary'!H167)</f>
        <v>1</v>
      </c>
    </row>
    <row r="168" spans="1:9" ht="12.75">
      <c r="A168">
        <v>33</v>
      </c>
      <c r="B168" t="s">
        <v>20</v>
      </c>
      <c r="C168">
        <v>307</v>
      </c>
      <c r="D168">
        <v>57</v>
      </c>
      <c r="E168">
        <v>81</v>
      </c>
      <c r="F168">
        <v>169</v>
      </c>
      <c r="H168" t="str">
        <f t="shared" si="3"/>
        <v>Grade 4 Boys Michael A. Kostek B</v>
      </c>
      <c r="I168">
        <f>COUNTIF('Point Totals by Grade-Gender'!A:A,'Team Points Summary'!H168)</f>
        <v>1</v>
      </c>
    </row>
    <row r="169" spans="1:9" ht="12.75">
      <c r="A169">
        <v>34</v>
      </c>
      <c r="B169" t="s">
        <v>267</v>
      </c>
      <c r="C169">
        <v>308</v>
      </c>
      <c r="D169">
        <v>67</v>
      </c>
      <c r="E169">
        <v>99</v>
      </c>
      <c r="F169">
        <v>142</v>
      </c>
      <c r="H169" t="str">
        <f t="shared" si="3"/>
        <v>Grade 4 Boys Holyrood C</v>
      </c>
      <c r="I169">
        <f>COUNTIF('Point Totals by Grade-Gender'!A:A,'Team Points Summary'!H169)</f>
        <v>1</v>
      </c>
    </row>
    <row r="170" spans="1:9" ht="12.75">
      <c r="A170">
        <v>35</v>
      </c>
      <c r="B170" t="s">
        <v>27</v>
      </c>
      <c r="C170">
        <v>311</v>
      </c>
      <c r="D170">
        <v>72</v>
      </c>
      <c r="E170">
        <v>95</v>
      </c>
      <c r="F170">
        <v>144</v>
      </c>
      <c r="H170" t="str">
        <f t="shared" si="3"/>
        <v>Grade 4 Boys Belgravia A</v>
      </c>
      <c r="I170">
        <f>COUNTIF('Point Totals by Grade-Gender'!A:A,'Team Points Summary'!H170)</f>
        <v>1</v>
      </c>
    </row>
    <row r="171" spans="1:9" ht="12.75">
      <c r="A171">
        <v>36</v>
      </c>
      <c r="B171" t="s">
        <v>15</v>
      </c>
      <c r="C171">
        <v>350</v>
      </c>
      <c r="D171">
        <v>96</v>
      </c>
      <c r="E171">
        <v>122</v>
      </c>
      <c r="F171">
        <v>132</v>
      </c>
      <c r="H171" t="str">
        <f t="shared" si="3"/>
        <v>Grade 4 Boys Meadowlark Christian B</v>
      </c>
      <c r="I171">
        <f>COUNTIF('Point Totals by Grade-Gender'!A:A,'Team Points Summary'!H171)</f>
        <v>1</v>
      </c>
    </row>
    <row r="172" spans="1:9" ht="12.75">
      <c r="A172">
        <v>37</v>
      </c>
      <c r="B172" t="s">
        <v>23</v>
      </c>
      <c r="C172">
        <v>352</v>
      </c>
      <c r="D172">
        <v>109</v>
      </c>
      <c r="E172">
        <v>110</v>
      </c>
      <c r="F172">
        <v>133</v>
      </c>
      <c r="H172" t="str">
        <f t="shared" si="3"/>
        <v>Grade 4 Boys Earl Buxton B</v>
      </c>
      <c r="I172">
        <f>COUNTIF('Point Totals by Grade-Gender'!A:A,'Team Points Summary'!H172)</f>
        <v>1</v>
      </c>
    </row>
    <row r="173" spans="1:9" ht="12.75">
      <c r="A173">
        <v>38</v>
      </c>
      <c r="B173" t="s">
        <v>64</v>
      </c>
      <c r="C173">
        <v>354</v>
      </c>
      <c r="D173">
        <v>93</v>
      </c>
      <c r="E173">
        <v>113</v>
      </c>
      <c r="F173">
        <v>148</v>
      </c>
      <c r="H173" t="str">
        <f t="shared" si="3"/>
        <v>Grade 4 Boys George P. Nicholson B</v>
      </c>
      <c r="I173">
        <f>COUNTIF('Point Totals by Grade-Gender'!A:A,'Team Points Summary'!H173)</f>
        <v>1</v>
      </c>
    </row>
    <row r="174" spans="1:9" ht="12.75">
      <c r="A174">
        <v>39</v>
      </c>
      <c r="B174" t="s">
        <v>407</v>
      </c>
      <c r="C174">
        <v>360</v>
      </c>
      <c r="D174">
        <v>87</v>
      </c>
      <c r="E174">
        <v>116</v>
      </c>
      <c r="F174">
        <v>157</v>
      </c>
      <c r="H174" t="str">
        <f t="shared" si="3"/>
        <v>Grade 4 Boys Michael Strembitsky A</v>
      </c>
      <c r="I174">
        <f>COUNTIF('Point Totals by Grade-Gender'!A:A,'Team Points Summary'!H174)</f>
        <v>1</v>
      </c>
    </row>
    <row r="175" spans="1:9" ht="12.75">
      <c r="A175">
        <v>40</v>
      </c>
      <c r="B175" t="s">
        <v>21</v>
      </c>
      <c r="C175">
        <v>363</v>
      </c>
      <c r="D175">
        <v>97</v>
      </c>
      <c r="E175">
        <v>115</v>
      </c>
      <c r="F175">
        <v>151</v>
      </c>
      <c r="H175" t="str">
        <f t="shared" si="3"/>
        <v>Grade 4 Boys Pine Street B</v>
      </c>
      <c r="I175">
        <f>COUNTIF('Point Totals by Grade-Gender'!A:A,'Team Points Summary'!H175)</f>
        <v>1</v>
      </c>
    </row>
    <row r="176" spans="1:9" ht="12.75">
      <c r="A176">
        <v>41</v>
      </c>
      <c r="B176" t="s">
        <v>56</v>
      </c>
      <c r="C176">
        <v>376</v>
      </c>
      <c r="D176">
        <v>105</v>
      </c>
      <c r="E176">
        <v>126</v>
      </c>
      <c r="F176">
        <v>145</v>
      </c>
      <c r="H176" t="str">
        <f t="shared" si="3"/>
        <v>Grade 4 Boys Keheewin A</v>
      </c>
      <c r="I176">
        <f>COUNTIF('Point Totals by Grade-Gender'!A:A,'Team Points Summary'!H176)</f>
        <v>1</v>
      </c>
    </row>
    <row r="177" spans="1:9" ht="12.75">
      <c r="A177">
        <v>42</v>
      </c>
      <c r="B177" t="s">
        <v>408</v>
      </c>
      <c r="C177">
        <v>377</v>
      </c>
      <c r="D177">
        <v>114</v>
      </c>
      <c r="E177">
        <v>128</v>
      </c>
      <c r="F177">
        <v>135</v>
      </c>
      <c r="H177" t="str">
        <f t="shared" si="3"/>
        <v>Grade 4 Boys Westglen B</v>
      </c>
      <c r="I177">
        <f>COUNTIF('Point Totals by Grade-Gender'!A:A,'Team Points Summary'!H177)</f>
        <v>1</v>
      </c>
    </row>
    <row r="178" spans="1:9" ht="12.75">
      <c r="A178">
        <v>43</v>
      </c>
      <c r="B178" t="s">
        <v>52</v>
      </c>
      <c r="C178">
        <v>395</v>
      </c>
      <c r="D178">
        <v>103</v>
      </c>
      <c r="E178">
        <v>130</v>
      </c>
      <c r="F178">
        <v>162</v>
      </c>
      <c r="H178" t="str">
        <f t="shared" si="3"/>
        <v>Grade 4 Boys Westbrook B</v>
      </c>
      <c r="I178">
        <f>COUNTIF('Point Totals by Grade-Gender'!A:A,'Team Points Summary'!H178)</f>
        <v>1</v>
      </c>
    </row>
    <row r="179" spans="1:9" ht="12.75">
      <c r="A179">
        <v>44</v>
      </c>
      <c r="B179" t="s">
        <v>41</v>
      </c>
      <c r="C179">
        <v>414</v>
      </c>
      <c r="D179">
        <v>88</v>
      </c>
      <c r="E179">
        <v>149</v>
      </c>
      <c r="F179">
        <v>177</v>
      </c>
      <c r="H179" t="str">
        <f t="shared" si="3"/>
        <v>Grade 4 Boys Parkallen C</v>
      </c>
      <c r="I179">
        <f>COUNTIF('Point Totals by Grade-Gender'!A:A,'Team Points Summary'!H179)</f>
        <v>1</v>
      </c>
    </row>
    <row r="180" spans="1:9" ht="12.75">
      <c r="A180">
        <v>45</v>
      </c>
      <c r="B180" t="s">
        <v>77</v>
      </c>
      <c r="C180">
        <v>477</v>
      </c>
      <c r="D180">
        <v>136</v>
      </c>
      <c r="E180">
        <v>170</v>
      </c>
      <c r="F180">
        <v>171</v>
      </c>
      <c r="H180" t="str">
        <f t="shared" si="3"/>
        <v>Grade 4 Boys Crawford Plains B</v>
      </c>
      <c r="I180">
        <f>COUNTIF('Point Totals by Grade-Gender'!A:A,'Team Points Summary'!H180)</f>
        <v>1</v>
      </c>
    </row>
    <row r="181" spans="1:9" ht="12.75">
      <c r="A181">
        <v>46</v>
      </c>
      <c r="B181" t="s">
        <v>36</v>
      </c>
      <c r="C181">
        <v>480</v>
      </c>
      <c r="D181">
        <v>155</v>
      </c>
      <c r="E181">
        <v>160</v>
      </c>
      <c r="F181">
        <v>165</v>
      </c>
      <c r="H181" t="str">
        <f t="shared" si="3"/>
        <v>Grade 4 Boys Pine Street C</v>
      </c>
      <c r="I181">
        <f>COUNTIF('Point Totals by Grade-Gender'!A:A,'Team Points Summary'!H181)</f>
        <v>1</v>
      </c>
    </row>
    <row r="182" spans="1:9" ht="12.75">
      <c r="A182">
        <v>47</v>
      </c>
      <c r="B182" t="s">
        <v>232</v>
      </c>
      <c r="C182">
        <v>480</v>
      </c>
      <c r="D182">
        <v>143</v>
      </c>
      <c r="E182">
        <v>164</v>
      </c>
      <c r="F182">
        <v>173</v>
      </c>
      <c r="H182" t="str">
        <f t="shared" si="3"/>
        <v>Grade 4 Boys Aldergrove A</v>
      </c>
      <c r="I182">
        <f>COUNTIF('Point Totals by Grade-Gender'!A:A,'Team Points Summary'!H182)</f>
        <v>1</v>
      </c>
    </row>
    <row r="183" spans="1:9" ht="12.75">
      <c r="A183">
        <v>48</v>
      </c>
      <c r="B183" t="s">
        <v>409</v>
      </c>
      <c r="C183">
        <v>504</v>
      </c>
      <c r="D183">
        <v>158</v>
      </c>
      <c r="E183">
        <v>168</v>
      </c>
      <c r="F183">
        <v>178</v>
      </c>
      <c r="H183" t="str">
        <f t="shared" si="3"/>
        <v>Grade 4 Boys Michael Strembitsky B</v>
      </c>
      <c r="I183">
        <f>COUNTIF('Point Totals by Grade-Gender'!A:A,'Team Points Summary'!H183)</f>
        <v>1</v>
      </c>
    </row>
    <row r="184" spans="3:9" ht="12.75">
      <c r="C184">
        <f>SUM(C136:C183)</f>
        <v>11490</v>
      </c>
      <c r="H184" s="1" t="s">
        <v>237</v>
      </c>
      <c r="I184">
        <f>COUNTIF('Point Totals by Grade-Gender'!A:A,'Team Points Summary'!H184)</f>
        <v>1</v>
      </c>
    </row>
    <row r="185" ht="12.75">
      <c r="H185" s="1"/>
    </row>
    <row r="186" ht="12.75">
      <c r="A186" s="1" t="s">
        <v>379</v>
      </c>
    </row>
    <row r="187" spans="1:9" ht="12.75">
      <c r="A187">
        <v>1</v>
      </c>
      <c r="B187" t="s">
        <v>2</v>
      </c>
      <c r="C187">
        <v>23</v>
      </c>
      <c r="D187">
        <v>6</v>
      </c>
      <c r="E187">
        <v>8</v>
      </c>
      <c r="F187">
        <v>9</v>
      </c>
      <c r="H187" t="str">
        <f>CONCATENATE("Grade 5 Girls ",B187)</f>
        <v>Grade 5 Girls Rio Terrace A</v>
      </c>
      <c r="I187">
        <f>COUNTIF('Point Totals by Grade-Gender'!A:A,'Team Points Summary'!H187)</f>
        <v>1</v>
      </c>
    </row>
    <row r="188" spans="1:9" ht="12.75">
      <c r="A188">
        <v>2</v>
      </c>
      <c r="B188" t="s">
        <v>4</v>
      </c>
      <c r="C188">
        <v>37</v>
      </c>
      <c r="D188">
        <v>1</v>
      </c>
      <c r="E188">
        <v>15</v>
      </c>
      <c r="F188">
        <v>21</v>
      </c>
      <c r="H188" t="str">
        <f aca="true" t="shared" si="4" ref="H188:H215">CONCATENATE("Grade 5 Girls ",B188)</f>
        <v>Grade 5 Girls Earl Buxton A</v>
      </c>
      <c r="I188">
        <f>COUNTIF('Point Totals by Grade-Gender'!A:A,'Team Points Summary'!H188)</f>
        <v>1</v>
      </c>
    </row>
    <row r="189" spans="1:9" ht="12.75">
      <c r="A189">
        <v>3</v>
      </c>
      <c r="B189" t="s">
        <v>1</v>
      </c>
      <c r="C189">
        <v>47</v>
      </c>
      <c r="D189">
        <v>4</v>
      </c>
      <c r="E189">
        <v>20</v>
      </c>
      <c r="F189">
        <v>23</v>
      </c>
      <c r="H189" t="str">
        <f t="shared" si="4"/>
        <v>Grade 5 Girls Windsor Park A</v>
      </c>
      <c r="I189">
        <f>COUNTIF('Point Totals by Grade-Gender'!A:A,'Team Points Summary'!H189)</f>
        <v>1</v>
      </c>
    </row>
    <row r="190" spans="1:9" ht="12.75">
      <c r="A190">
        <v>4</v>
      </c>
      <c r="B190" t="s">
        <v>44</v>
      </c>
      <c r="C190">
        <v>61</v>
      </c>
      <c r="D190">
        <v>5</v>
      </c>
      <c r="E190">
        <v>19</v>
      </c>
      <c r="F190">
        <v>37</v>
      </c>
      <c r="H190" t="str">
        <f t="shared" si="4"/>
        <v>Grade 5 Girls Patricia Heights A</v>
      </c>
      <c r="I190">
        <f>COUNTIF('Point Totals by Grade-Gender'!A:A,'Team Points Summary'!H190)</f>
        <v>1</v>
      </c>
    </row>
    <row r="191" spans="1:9" ht="12.75">
      <c r="A191">
        <v>5</v>
      </c>
      <c r="B191" t="s">
        <v>42</v>
      </c>
      <c r="C191">
        <v>84</v>
      </c>
      <c r="D191">
        <v>18</v>
      </c>
      <c r="E191">
        <v>31</v>
      </c>
      <c r="F191">
        <v>35</v>
      </c>
      <c r="H191" t="str">
        <f t="shared" si="4"/>
        <v>Grade 5 Girls Westbrook A</v>
      </c>
      <c r="I191">
        <f>COUNTIF('Point Totals by Grade-Gender'!A:A,'Team Points Summary'!H191)</f>
        <v>1</v>
      </c>
    </row>
    <row r="192" spans="1:9" ht="12.75">
      <c r="A192">
        <v>6</v>
      </c>
      <c r="B192" t="s">
        <v>56</v>
      </c>
      <c r="C192">
        <v>86</v>
      </c>
      <c r="D192">
        <v>24</v>
      </c>
      <c r="E192">
        <v>26</v>
      </c>
      <c r="F192">
        <v>36</v>
      </c>
      <c r="H192" t="str">
        <f t="shared" si="4"/>
        <v>Grade 5 Girls Keheewin A</v>
      </c>
      <c r="I192">
        <f>COUNTIF('Point Totals by Grade-Gender'!A:A,'Team Points Summary'!H192)</f>
        <v>1</v>
      </c>
    </row>
    <row r="193" spans="1:9" ht="12.75">
      <c r="A193">
        <v>7</v>
      </c>
      <c r="B193" t="s">
        <v>29</v>
      </c>
      <c r="C193">
        <v>109</v>
      </c>
      <c r="D193">
        <v>10</v>
      </c>
      <c r="E193">
        <v>45</v>
      </c>
      <c r="F193">
        <v>54</v>
      </c>
      <c r="H193" t="str">
        <f t="shared" si="4"/>
        <v>Grade 5 Girls Centennial A</v>
      </c>
      <c r="I193">
        <f>COUNTIF('Point Totals by Grade-Gender'!A:A,'Team Points Summary'!H193)</f>
        <v>1</v>
      </c>
    </row>
    <row r="194" spans="1:9" ht="12.75">
      <c r="A194">
        <v>8</v>
      </c>
      <c r="B194" t="s">
        <v>9</v>
      </c>
      <c r="C194">
        <v>124</v>
      </c>
      <c r="D194">
        <v>14</v>
      </c>
      <c r="E194">
        <v>43</v>
      </c>
      <c r="F194">
        <v>67</v>
      </c>
      <c r="H194" t="str">
        <f t="shared" si="4"/>
        <v>Grade 5 Girls Pine Street A</v>
      </c>
      <c r="I194">
        <f>COUNTIF('Point Totals by Grade-Gender'!A:A,'Team Points Summary'!H194)</f>
        <v>1</v>
      </c>
    </row>
    <row r="195" spans="1:9" ht="12.75">
      <c r="A195">
        <v>9</v>
      </c>
      <c r="B195" t="s">
        <v>63</v>
      </c>
      <c r="C195">
        <v>135</v>
      </c>
      <c r="D195">
        <v>34</v>
      </c>
      <c r="E195">
        <v>46</v>
      </c>
      <c r="F195">
        <v>55</v>
      </c>
      <c r="H195" t="str">
        <f t="shared" si="4"/>
        <v>Grade 5 Girls George P. Nicholson A</v>
      </c>
      <c r="I195">
        <f>COUNTIF('Point Totals by Grade-Gender'!A:A,'Team Points Summary'!H195)</f>
        <v>1</v>
      </c>
    </row>
    <row r="196" spans="1:9" ht="12.75">
      <c r="A196">
        <v>10</v>
      </c>
      <c r="B196" t="s">
        <v>16</v>
      </c>
      <c r="C196">
        <v>141</v>
      </c>
      <c r="D196">
        <v>25</v>
      </c>
      <c r="E196">
        <v>51</v>
      </c>
      <c r="F196">
        <v>65</v>
      </c>
      <c r="H196" t="str">
        <f t="shared" si="4"/>
        <v>Grade 5 Girls Edmonton Christian West A</v>
      </c>
      <c r="I196">
        <f>COUNTIF('Point Totals by Grade-Gender'!A:A,'Team Points Summary'!H196)</f>
        <v>1</v>
      </c>
    </row>
    <row r="197" spans="1:9" ht="12.75">
      <c r="A197">
        <v>11</v>
      </c>
      <c r="B197" t="s">
        <v>13</v>
      </c>
      <c r="C197">
        <v>144</v>
      </c>
      <c r="D197">
        <v>29</v>
      </c>
      <c r="E197">
        <v>57</v>
      </c>
      <c r="F197">
        <v>58</v>
      </c>
      <c r="H197" t="str">
        <f t="shared" si="4"/>
        <v>Grade 5 Girls Michael A. Kostek A</v>
      </c>
      <c r="I197">
        <f>COUNTIF('Point Totals by Grade-Gender'!A:A,'Team Points Summary'!H197)</f>
        <v>1</v>
      </c>
    </row>
    <row r="198" spans="1:9" ht="12.75">
      <c r="A198">
        <v>12</v>
      </c>
      <c r="B198" t="s">
        <v>52</v>
      </c>
      <c r="C198">
        <v>149</v>
      </c>
      <c r="D198">
        <v>40</v>
      </c>
      <c r="E198">
        <v>53</v>
      </c>
      <c r="F198">
        <v>56</v>
      </c>
      <c r="H198" t="str">
        <f t="shared" si="4"/>
        <v>Grade 5 Girls Westbrook B</v>
      </c>
      <c r="I198">
        <f>COUNTIF('Point Totals by Grade-Gender'!A:A,'Team Points Summary'!H198)</f>
        <v>1</v>
      </c>
    </row>
    <row r="199" spans="1:9" ht="12.75">
      <c r="A199">
        <v>13</v>
      </c>
      <c r="B199" t="s">
        <v>6</v>
      </c>
      <c r="C199">
        <v>153</v>
      </c>
      <c r="D199">
        <v>2</v>
      </c>
      <c r="E199">
        <v>33</v>
      </c>
      <c r="F199">
        <v>118</v>
      </c>
      <c r="H199" t="str">
        <f t="shared" si="4"/>
        <v>Grade 5 Girls Strathcona Christian Ac A</v>
      </c>
      <c r="I199">
        <f>COUNTIF('Point Totals by Grade-Gender'!A:A,'Team Points Summary'!H199)</f>
        <v>1</v>
      </c>
    </row>
    <row r="200" spans="1:9" ht="12.75">
      <c r="A200">
        <v>14</v>
      </c>
      <c r="B200" t="s">
        <v>11</v>
      </c>
      <c r="C200">
        <v>155</v>
      </c>
      <c r="D200">
        <v>13</v>
      </c>
      <c r="E200">
        <v>44</v>
      </c>
      <c r="F200">
        <v>98</v>
      </c>
      <c r="H200" t="str">
        <f t="shared" si="4"/>
        <v>Grade 5 Girls Meadowlark Christian A</v>
      </c>
      <c r="I200">
        <f>COUNTIF('Point Totals by Grade-Gender'!A:A,'Team Points Summary'!H200)</f>
        <v>1</v>
      </c>
    </row>
    <row r="201" spans="1:9" ht="12.75">
      <c r="A201">
        <v>15</v>
      </c>
      <c r="B201" t="s">
        <v>46</v>
      </c>
      <c r="C201">
        <v>170</v>
      </c>
      <c r="D201">
        <v>22</v>
      </c>
      <c r="E201">
        <v>32</v>
      </c>
      <c r="F201">
        <v>116</v>
      </c>
      <c r="H201" t="str">
        <f t="shared" si="4"/>
        <v>Grade 5 Girls Richard Secord A</v>
      </c>
      <c r="I201">
        <f>COUNTIF('Point Totals by Grade-Gender'!A:A,'Team Points Summary'!H201)</f>
        <v>1</v>
      </c>
    </row>
    <row r="202" spans="1:9" ht="12.75">
      <c r="A202">
        <v>16</v>
      </c>
      <c r="B202" t="s">
        <v>55</v>
      </c>
      <c r="C202">
        <v>176</v>
      </c>
      <c r="D202">
        <v>27</v>
      </c>
      <c r="E202">
        <v>64</v>
      </c>
      <c r="F202">
        <v>85</v>
      </c>
      <c r="H202" t="str">
        <f t="shared" si="4"/>
        <v>Grade 5 Girls Barrhead Elementary A</v>
      </c>
      <c r="I202">
        <f>COUNTIF('Point Totals by Grade-Gender'!A:A,'Team Points Summary'!H202)</f>
        <v>1</v>
      </c>
    </row>
    <row r="203" spans="1:9" ht="12.75">
      <c r="A203">
        <v>17</v>
      </c>
      <c r="B203" t="s">
        <v>70</v>
      </c>
      <c r="C203">
        <v>191</v>
      </c>
      <c r="D203">
        <v>38</v>
      </c>
      <c r="E203">
        <v>49</v>
      </c>
      <c r="F203">
        <v>104</v>
      </c>
      <c r="H203" t="str">
        <f t="shared" si="4"/>
        <v>Grade 5 Girls Crawford Plains A</v>
      </c>
      <c r="I203">
        <f>COUNTIF('Point Totals by Grade-Gender'!A:A,'Team Points Summary'!H203)</f>
        <v>1</v>
      </c>
    </row>
    <row r="204" spans="1:9" ht="12.75">
      <c r="A204">
        <v>18</v>
      </c>
      <c r="B204" t="s">
        <v>51</v>
      </c>
      <c r="C204">
        <v>200</v>
      </c>
      <c r="D204">
        <v>47</v>
      </c>
      <c r="E204">
        <v>76</v>
      </c>
      <c r="F204">
        <v>77</v>
      </c>
      <c r="H204" t="str">
        <f t="shared" si="4"/>
        <v>Grade 5 Girls Brander Gardens A</v>
      </c>
      <c r="I204">
        <f>COUNTIF('Point Totals by Grade-Gender'!A:A,'Team Points Summary'!H204)</f>
        <v>1</v>
      </c>
    </row>
    <row r="205" spans="1:9" ht="12.75">
      <c r="A205">
        <v>19</v>
      </c>
      <c r="B205" t="s">
        <v>43</v>
      </c>
      <c r="C205">
        <v>202</v>
      </c>
      <c r="D205">
        <v>41</v>
      </c>
      <c r="E205">
        <v>80</v>
      </c>
      <c r="F205">
        <v>81</v>
      </c>
      <c r="H205" t="str">
        <f t="shared" si="4"/>
        <v>Grade 5 Girls Wes Hosford A</v>
      </c>
      <c r="I205">
        <f>COUNTIF('Point Totals by Grade-Gender'!A:A,'Team Points Summary'!H205)</f>
        <v>1</v>
      </c>
    </row>
    <row r="206" spans="1:9" ht="12.75">
      <c r="A206">
        <v>20</v>
      </c>
      <c r="B206" t="s">
        <v>64</v>
      </c>
      <c r="C206">
        <v>206</v>
      </c>
      <c r="D206">
        <v>61</v>
      </c>
      <c r="E206">
        <v>62</v>
      </c>
      <c r="F206">
        <v>83</v>
      </c>
      <c r="H206" t="str">
        <f t="shared" si="4"/>
        <v>Grade 5 Girls George P. Nicholson B</v>
      </c>
      <c r="I206">
        <f>COUNTIF('Point Totals by Grade-Gender'!A:A,'Team Points Summary'!H206)</f>
        <v>1</v>
      </c>
    </row>
    <row r="207" spans="1:9" ht="12.75">
      <c r="A207">
        <v>21</v>
      </c>
      <c r="B207" t="s">
        <v>28</v>
      </c>
      <c r="C207">
        <v>208</v>
      </c>
      <c r="D207">
        <v>66</v>
      </c>
      <c r="E207">
        <v>70</v>
      </c>
      <c r="F207">
        <v>72</v>
      </c>
      <c r="H207" t="str">
        <f t="shared" si="4"/>
        <v>Grade 5 Girls Greenview A</v>
      </c>
      <c r="I207">
        <f>COUNTIF('Point Totals by Grade-Gender'!A:A,'Team Points Summary'!H207)</f>
        <v>1</v>
      </c>
    </row>
    <row r="208" spans="1:9" ht="12.75">
      <c r="A208">
        <v>22</v>
      </c>
      <c r="B208" t="s">
        <v>35</v>
      </c>
      <c r="C208">
        <v>224</v>
      </c>
      <c r="D208">
        <v>59</v>
      </c>
      <c r="E208">
        <v>60</v>
      </c>
      <c r="F208">
        <v>105</v>
      </c>
      <c r="H208" t="str">
        <f t="shared" si="4"/>
        <v>Grade 5 Girls Centennial B</v>
      </c>
      <c r="I208">
        <f>COUNTIF('Point Totals by Grade-Gender'!A:A,'Team Points Summary'!H208)</f>
        <v>1</v>
      </c>
    </row>
    <row r="209" spans="1:9" ht="12.75">
      <c r="A209">
        <v>23</v>
      </c>
      <c r="B209" t="s">
        <v>20</v>
      </c>
      <c r="C209">
        <v>233</v>
      </c>
      <c r="D209">
        <v>73</v>
      </c>
      <c r="E209">
        <v>78</v>
      </c>
      <c r="F209">
        <v>82</v>
      </c>
      <c r="H209" t="str">
        <f t="shared" si="4"/>
        <v>Grade 5 Girls Michael A. Kostek B</v>
      </c>
      <c r="I209">
        <f>COUNTIF('Point Totals by Grade-Gender'!A:A,'Team Points Summary'!H209)</f>
        <v>1</v>
      </c>
    </row>
    <row r="210" spans="1:9" ht="12.75">
      <c r="A210">
        <v>24</v>
      </c>
      <c r="B210" t="s">
        <v>24</v>
      </c>
      <c r="C210">
        <v>236</v>
      </c>
      <c r="D210">
        <v>16</v>
      </c>
      <c r="E210">
        <v>109</v>
      </c>
      <c r="F210">
        <v>111</v>
      </c>
      <c r="H210" t="str">
        <f t="shared" si="4"/>
        <v>Grade 5 Girls Win Ferguson A</v>
      </c>
      <c r="I210">
        <f>COUNTIF('Point Totals by Grade-Gender'!A:A,'Team Points Summary'!H210)</f>
        <v>1</v>
      </c>
    </row>
    <row r="211" spans="1:9" ht="12.75">
      <c r="A211">
        <v>25</v>
      </c>
      <c r="B211" t="s">
        <v>68</v>
      </c>
      <c r="C211">
        <v>244</v>
      </c>
      <c r="D211">
        <v>52</v>
      </c>
      <c r="E211">
        <v>95</v>
      </c>
      <c r="F211">
        <v>97</v>
      </c>
      <c r="H211" t="str">
        <f t="shared" si="4"/>
        <v>Grade 5 Girls Lymburn School A</v>
      </c>
      <c r="I211">
        <f>COUNTIF('Point Totals by Grade-Gender'!A:A,'Team Points Summary'!H211)</f>
        <v>1</v>
      </c>
    </row>
    <row r="212" spans="1:9" ht="12.75">
      <c r="A212">
        <v>26</v>
      </c>
      <c r="B212" t="s">
        <v>65</v>
      </c>
      <c r="C212">
        <v>300</v>
      </c>
      <c r="D212">
        <v>90</v>
      </c>
      <c r="E212">
        <v>91</v>
      </c>
      <c r="F212">
        <v>119</v>
      </c>
      <c r="H212" t="str">
        <f t="shared" si="4"/>
        <v>Grade 5 Girls George P. Nicholson C</v>
      </c>
      <c r="I212">
        <f>COUNTIF('Point Totals by Grade-Gender'!A:A,'Team Points Summary'!H212)</f>
        <v>1</v>
      </c>
    </row>
    <row r="213" spans="1:9" ht="12.75">
      <c r="A213">
        <v>27</v>
      </c>
      <c r="B213" t="s">
        <v>21</v>
      </c>
      <c r="C213">
        <v>301</v>
      </c>
      <c r="D213">
        <v>93</v>
      </c>
      <c r="E213">
        <v>94</v>
      </c>
      <c r="F213">
        <v>114</v>
      </c>
      <c r="H213" t="str">
        <f t="shared" si="4"/>
        <v>Grade 5 Girls Pine Street B</v>
      </c>
      <c r="I213">
        <f>COUNTIF('Point Totals by Grade-Gender'!A:A,'Team Points Summary'!H213)</f>
        <v>1</v>
      </c>
    </row>
    <row r="214" spans="1:9" ht="12.75">
      <c r="A214">
        <v>28</v>
      </c>
      <c r="B214" t="s">
        <v>23</v>
      </c>
      <c r="C214">
        <v>314</v>
      </c>
      <c r="D214">
        <v>87</v>
      </c>
      <c r="E214">
        <v>106</v>
      </c>
      <c r="F214">
        <v>121</v>
      </c>
      <c r="H214" t="str">
        <f t="shared" si="4"/>
        <v>Grade 5 Girls Earl Buxton B</v>
      </c>
      <c r="I214">
        <f>COUNTIF('Point Totals by Grade-Gender'!A:A,'Team Points Summary'!H214)</f>
        <v>1</v>
      </c>
    </row>
    <row r="215" spans="1:9" ht="12.75">
      <c r="A215">
        <v>29</v>
      </c>
      <c r="B215" t="s">
        <v>79</v>
      </c>
      <c r="C215">
        <v>340</v>
      </c>
      <c r="D215">
        <v>108</v>
      </c>
      <c r="E215">
        <v>110</v>
      </c>
      <c r="F215">
        <v>122</v>
      </c>
      <c r="H215" t="str">
        <f t="shared" si="4"/>
        <v>Grade 5 Girls Malcolm Tweddle A</v>
      </c>
      <c r="I215">
        <f>COUNTIF('Point Totals by Grade-Gender'!A:A,'Team Points Summary'!H215)</f>
        <v>1</v>
      </c>
    </row>
    <row r="216" spans="3:9" ht="12.75">
      <c r="C216">
        <f>SUM(C187:C215)</f>
        <v>4993</v>
      </c>
      <c r="H216" s="1" t="s">
        <v>238</v>
      </c>
      <c r="I216">
        <f>COUNTIF('Point Totals by Grade-Gender'!A:A,'Team Points Summary'!H216)</f>
        <v>1</v>
      </c>
    </row>
    <row r="217" ht="12.75">
      <c r="H217" s="1"/>
    </row>
    <row r="218" ht="12.75">
      <c r="A218" s="1" t="s">
        <v>380</v>
      </c>
    </row>
    <row r="219" spans="1:9" ht="12.75">
      <c r="A219">
        <v>1</v>
      </c>
      <c r="B219" t="s">
        <v>1</v>
      </c>
      <c r="C219">
        <v>24</v>
      </c>
      <c r="D219">
        <v>6</v>
      </c>
      <c r="E219">
        <v>7</v>
      </c>
      <c r="F219">
        <v>11</v>
      </c>
      <c r="H219" t="str">
        <f>CONCATENATE("Grade 5 Boys ",B219)</f>
        <v>Grade 5 Boys Windsor Park A</v>
      </c>
      <c r="I219">
        <f>COUNTIF('Point Totals by Grade-Gender'!A:A,'Team Points Summary'!H219)</f>
        <v>1</v>
      </c>
    </row>
    <row r="220" spans="1:9" ht="12.75">
      <c r="A220">
        <v>2</v>
      </c>
      <c r="B220" t="s">
        <v>49</v>
      </c>
      <c r="C220">
        <v>36</v>
      </c>
      <c r="D220">
        <v>1</v>
      </c>
      <c r="E220">
        <v>2</v>
      </c>
      <c r="F220">
        <v>33</v>
      </c>
      <c r="H220" t="str">
        <f aca="true" t="shared" si="5" ref="H220:H254">CONCATENATE("Grade 5 Boys ",B220)</f>
        <v>Grade 5 Boys Donnan A</v>
      </c>
      <c r="I220">
        <f>COUNTIF('Point Totals by Grade-Gender'!A:A,'Team Points Summary'!H220)</f>
        <v>1</v>
      </c>
    </row>
    <row r="221" spans="1:9" ht="12.75">
      <c r="A221">
        <v>3</v>
      </c>
      <c r="B221" t="s">
        <v>30</v>
      </c>
      <c r="C221">
        <v>64</v>
      </c>
      <c r="D221">
        <v>14</v>
      </c>
      <c r="E221">
        <v>20</v>
      </c>
      <c r="F221">
        <v>30</v>
      </c>
      <c r="H221" t="str">
        <f t="shared" si="5"/>
        <v>Grade 5 Boys George H. Luck A</v>
      </c>
      <c r="I221">
        <f>COUNTIF('Point Totals by Grade-Gender'!A:A,'Team Points Summary'!H221)</f>
        <v>1</v>
      </c>
    </row>
    <row r="222" spans="1:9" ht="12.75">
      <c r="A222">
        <v>4</v>
      </c>
      <c r="B222" t="s">
        <v>56</v>
      </c>
      <c r="C222">
        <v>70</v>
      </c>
      <c r="D222">
        <v>18</v>
      </c>
      <c r="E222">
        <v>23</v>
      </c>
      <c r="F222">
        <v>29</v>
      </c>
      <c r="H222" t="str">
        <f t="shared" si="5"/>
        <v>Grade 5 Boys Keheewin A</v>
      </c>
      <c r="I222">
        <f>COUNTIF('Point Totals by Grade-Gender'!A:A,'Team Points Summary'!H222)</f>
        <v>1</v>
      </c>
    </row>
    <row r="223" spans="1:9" ht="12.75">
      <c r="A223">
        <v>5</v>
      </c>
      <c r="B223" t="s">
        <v>3</v>
      </c>
      <c r="C223">
        <v>84</v>
      </c>
      <c r="D223">
        <v>16</v>
      </c>
      <c r="E223">
        <v>19</v>
      </c>
      <c r="F223">
        <v>49</v>
      </c>
      <c r="H223" t="str">
        <f t="shared" si="5"/>
        <v>Grade 5 Boys Windsor Park B</v>
      </c>
      <c r="I223">
        <f>COUNTIF('Point Totals by Grade-Gender'!A:A,'Team Points Summary'!H223)</f>
        <v>1</v>
      </c>
    </row>
    <row r="224" spans="1:9" ht="12.75">
      <c r="A224">
        <v>6</v>
      </c>
      <c r="B224" t="s">
        <v>51</v>
      </c>
      <c r="C224">
        <v>89</v>
      </c>
      <c r="D224">
        <v>8</v>
      </c>
      <c r="E224">
        <v>31</v>
      </c>
      <c r="F224">
        <v>50</v>
      </c>
      <c r="H224" t="str">
        <f t="shared" si="5"/>
        <v>Grade 5 Boys Brander Gardens A</v>
      </c>
      <c r="I224">
        <f>COUNTIF('Point Totals by Grade-Gender'!A:A,'Team Points Summary'!H224)</f>
        <v>1</v>
      </c>
    </row>
    <row r="225" spans="1:9" ht="12.75">
      <c r="A225">
        <v>7</v>
      </c>
      <c r="B225" t="s">
        <v>27</v>
      </c>
      <c r="C225">
        <v>90</v>
      </c>
      <c r="D225">
        <v>3</v>
      </c>
      <c r="E225">
        <v>21</v>
      </c>
      <c r="F225">
        <v>66</v>
      </c>
      <c r="H225" t="str">
        <f t="shared" si="5"/>
        <v>Grade 5 Boys Belgravia A</v>
      </c>
      <c r="I225">
        <f>COUNTIF('Point Totals by Grade-Gender'!A:A,'Team Points Summary'!H225)</f>
        <v>1</v>
      </c>
    </row>
    <row r="226" spans="1:9" ht="12.75">
      <c r="A226">
        <v>8</v>
      </c>
      <c r="B226" t="s">
        <v>63</v>
      </c>
      <c r="C226">
        <v>91</v>
      </c>
      <c r="D226">
        <v>26</v>
      </c>
      <c r="E226">
        <v>27</v>
      </c>
      <c r="F226">
        <v>38</v>
      </c>
      <c r="H226" t="str">
        <f t="shared" si="5"/>
        <v>Grade 5 Boys George P. Nicholson A</v>
      </c>
      <c r="I226">
        <f>COUNTIF('Point Totals by Grade-Gender'!A:A,'Team Points Summary'!H226)</f>
        <v>1</v>
      </c>
    </row>
    <row r="227" spans="1:9" ht="12.75">
      <c r="A227">
        <v>9</v>
      </c>
      <c r="B227" t="s">
        <v>4</v>
      </c>
      <c r="C227">
        <v>106</v>
      </c>
      <c r="D227">
        <v>32</v>
      </c>
      <c r="E227">
        <v>34</v>
      </c>
      <c r="F227">
        <v>40</v>
      </c>
      <c r="H227" t="str">
        <f t="shared" si="5"/>
        <v>Grade 5 Boys Earl Buxton A</v>
      </c>
      <c r="I227">
        <f>COUNTIF('Point Totals by Grade-Gender'!A:A,'Team Points Summary'!H227)</f>
        <v>1</v>
      </c>
    </row>
    <row r="228" spans="1:9" ht="12.75">
      <c r="A228">
        <v>10</v>
      </c>
      <c r="B228" t="s">
        <v>55</v>
      </c>
      <c r="C228">
        <v>120</v>
      </c>
      <c r="D228">
        <v>25</v>
      </c>
      <c r="E228">
        <v>42</v>
      </c>
      <c r="F228">
        <v>53</v>
      </c>
      <c r="H228" t="str">
        <f t="shared" si="5"/>
        <v>Grade 5 Boys Barrhead Elementary A</v>
      </c>
      <c r="I228">
        <f>COUNTIF('Point Totals by Grade-Gender'!A:A,'Team Points Summary'!H228)</f>
        <v>1</v>
      </c>
    </row>
    <row r="229" spans="1:9" ht="12.75">
      <c r="A229">
        <v>11</v>
      </c>
      <c r="B229" t="s">
        <v>44</v>
      </c>
      <c r="C229">
        <v>125</v>
      </c>
      <c r="D229">
        <v>22</v>
      </c>
      <c r="E229">
        <v>46</v>
      </c>
      <c r="F229">
        <v>57</v>
      </c>
      <c r="H229" t="str">
        <f t="shared" si="5"/>
        <v>Grade 5 Boys Patricia Heights A</v>
      </c>
      <c r="I229">
        <f>COUNTIF('Point Totals by Grade-Gender'!A:A,'Team Points Summary'!H229)</f>
        <v>1</v>
      </c>
    </row>
    <row r="230" spans="1:9" ht="12.75">
      <c r="A230">
        <v>12</v>
      </c>
      <c r="B230" t="s">
        <v>74</v>
      </c>
      <c r="C230">
        <v>130</v>
      </c>
      <c r="D230">
        <v>10</v>
      </c>
      <c r="E230">
        <v>51</v>
      </c>
      <c r="F230">
        <v>69</v>
      </c>
      <c r="H230" t="str">
        <f t="shared" si="5"/>
        <v>Grade 5 Boys Holyrood A</v>
      </c>
      <c r="I230">
        <f>COUNTIF('Point Totals by Grade-Gender'!A:A,'Team Points Summary'!H230)</f>
        <v>1</v>
      </c>
    </row>
    <row r="231" spans="1:9" ht="12.75">
      <c r="A231">
        <v>13</v>
      </c>
      <c r="B231" t="s">
        <v>16</v>
      </c>
      <c r="C231">
        <v>164</v>
      </c>
      <c r="D231">
        <v>13</v>
      </c>
      <c r="E231">
        <v>24</v>
      </c>
      <c r="F231">
        <v>127</v>
      </c>
      <c r="H231" t="str">
        <f t="shared" si="5"/>
        <v>Grade 5 Boys Edmonton Christian West A</v>
      </c>
      <c r="I231">
        <f>COUNTIF('Point Totals by Grade-Gender'!A:A,'Team Points Summary'!H231)</f>
        <v>1</v>
      </c>
    </row>
    <row r="232" spans="1:9" ht="12.75">
      <c r="A232">
        <v>14</v>
      </c>
      <c r="B232" t="s">
        <v>64</v>
      </c>
      <c r="C232">
        <v>172</v>
      </c>
      <c r="D232">
        <v>52</v>
      </c>
      <c r="E232">
        <v>56</v>
      </c>
      <c r="F232">
        <v>64</v>
      </c>
      <c r="H232" t="str">
        <f t="shared" si="5"/>
        <v>Grade 5 Boys George P. Nicholson B</v>
      </c>
      <c r="I232">
        <f>COUNTIF('Point Totals by Grade-Gender'!A:A,'Team Points Summary'!H232)</f>
        <v>1</v>
      </c>
    </row>
    <row r="233" spans="1:9" ht="12.75">
      <c r="A233">
        <v>15</v>
      </c>
      <c r="B233" t="s">
        <v>2</v>
      </c>
      <c r="C233">
        <v>176</v>
      </c>
      <c r="D233">
        <v>37</v>
      </c>
      <c r="E233">
        <v>55</v>
      </c>
      <c r="F233">
        <v>84</v>
      </c>
      <c r="H233" t="str">
        <f t="shared" si="5"/>
        <v>Grade 5 Boys Rio Terrace A</v>
      </c>
      <c r="I233">
        <f>COUNTIF('Point Totals by Grade-Gender'!A:A,'Team Points Summary'!H233)</f>
        <v>1</v>
      </c>
    </row>
    <row r="234" spans="1:9" ht="12.75">
      <c r="A234">
        <v>16</v>
      </c>
      <c r="B234" t="s">
        <v>6</v>
      </c>
      <c r="C234">
        <v>176</v>
      </c>
      <c r="D234">
        <v>4</v>
      </c>
      <c r="E234">
        <v>72</v>
      </c>
      <c r="F234">
        <v>100</v>
      </c>
      <c r="H234" t="str">
        <f t="shared" si="5"/>
        <v>Grade 5 Boys Strathcona Christian Ac A</v>
      </c>
      <c r="I234">
        <f>COUNTIF('Point Totals by Grade-Gender'!A:A,'Team Points Summary'!H234)</f>
        <v>1</v>
      </c>
    </row>
    <row r="235" spans="1:9" ht="12.75">
      <c r="A235">
        <v>17</v>
      </c>
      <c r="B235" t="s">
        <v>13</v>
      </c>
      <c r="C235">
        <v>197</v>
      </c>
      <c r="D235">
        <v>36</v>
      </c>
      <c r="E235">
        <v>71</v>
      </c>
      <c r="F235">
        <v>90</v>
      </c>
      <c r="H235" t="str">
        <f t="shared" si="5"/>
        <v>Grade 5 Boys Michael A. Kostek A</v>
      </c>
      <c r="I235">
        <f>COUNTIF('Point Totals by Grade-Gender'!A:A,'Team Points Summary'!H235)</f>
        <v>1</v>
      </c>
    </row>
    <row r="236" spans="1:9" ht="12.75">
      <c r="A236">
        <v>18</v>
      </c>
      <c r="B236" t="s">
        <v>283</v>
      </c>
      <c r="C236">
        <v>208</v>
      </c>
      <c r="D236">
        <v>60</v>
      </c>
      <c r="E236">
        <v>73</v>
      </c>
      <c r="F236">
        <v>75</v>
      </c>
      <c r="H236" t="str">
        <f t="shared" si="5"/>
        <v>Grade 5 Boys Esther Starkman A</v>
      </c>
      <c r="I236">
        <f>COUNTIF('Point Totals by Grade-Gender'!A:A,'Team Points Summary'!H236)</f>
        <v>1</v>
      </c>
    </row>
    <row r="237" spans="1:9" ht="12.75">
      <c r="A237">
        <v>19</v>
      </c>
      <c r="B237" t="s">
        <v>57</v>
      </c>
      <c r="C237">
        <v>209</v>
      </c>
      <c r="D237">
        <v>54</v>
      </c>
      <c r="E237">
        <v>62</v>
      </c>
      <c r="F237">
        <v>93</v>
      </c>
      <c r="H237" t="str">
        <f t="shared" si="5"/>
        <v>Grade 5 Boys Barrhead Elementary B</v>
      </c>
      <c r="I237">
        <f>COUNTIF('Point Totals by Grade-Gender'!A:A,'Team Points Summary'!H237)</f>
        <v>1</v>
      </c>
    </row>
    <row r="238" spans="1:9" ht="12.75">
      <c r="A238">
        <v>20</v>
      </c>
      <c r="B238" t="s">
        <v>46</v>
      </c>
      <c r="C238">
        <v>210</v>
      </c>
      <c r="D238">
        <v>48</v>
      </c>
      <c r="E238">
        <v>59</v>
      </c>
      <c r="F238">
        <v>103</v>
      </c>
      <c r="H238" t="str">
        <f t="shared" si="5"/>
        <v>Grade 5 Boys Richard Secord A</v>
      </c>
      <c r="I238">
        <f>COUNTIF('Point Totals by Grade-Gender'!A:A,'Team Points Summary'!H238)</f>
        <v>1</v>
      </c>
    </row>
    <row r="239" spans="1:9" ht="12.75">
      <c r="A239">
        <v>21</v>
      </c>
      <c r="B239" t="s">
        <v>9</v>
      </c>
      <c r="C239">
        <v>218</v>
      </c>
      <c r="D239">
        <v>43</v>
      </c>
      <c r="E239">
        <v>87</v>
      </c>
      <c r="F239">
        <v>88</v>
      </c>
      <c r="H239" t="str">
        <f t="shared" si="5"/>
        <v>Grade 5 Boys Pine Street A</v>
      </c>
      <c r="I239">
        <f>COUNTIF('Point Totals by Grade-Gender'!A:A,'Team Points Summary'!H239)</f>
        <v>1</v>
      </c>
    </row>
    <row r="240" spans="1:9" ht="12.75">
      <c r="A240">
        <v>22</v>
      </c>
      <c r="B240" t="s">
        <v>23</v>
      </c>
      <c r="C240">
        <v>243</v>
      </c>
      <c r="D240">
        <v>63</v>
      </c>
      <c r="E240">
        <v>86</v>
      </c>
      <c r="F240">
        <v>94</v>
      </c>
      <c r="H240" t="str">
        <f t="shared" si="5"/>
        <v>Grade 5 Boys Earl Buxton B</v>
      </c>
      <c r="I240">
        <f>COUNTIF('Point Totals by Grade-Gender'!A:A,'Team Points Summary'!H240)</f>
        <v>1</v>
      </c>
    </row>
    <row r="241" spans="1:9" ht="12.75">
      <c r="A241">
        <v>23</v>
      </c>
      <c r="B241" t="s">
        <v>5</v>
      </c>
      <c r="C241">
        <v>254</v>
      </c>
      <c r="D241">
        <v>15</v>
      </c>
      <c r="E241">
        <v>105</v>
      </c>
      <c r="F241">
        <v>134</v>
      </c>
      <c r="H241" t="str">
        <f t="shared" si="5"/>
        <v>Grade 5 Boys Parkallen A</v>
      </c>
      <c r="I241">
        <f>COUNTIF('Point Totals by Grade-Gender'!A:A,'Team Points Summary'!H241)</f>
        <v>1</v>
      </c>
    </row>
    <row r="242" spans="1:9" ht="12.75">
      <c r="A242">
        <v>24</v>
      </c>
      <c r="B242" t="s">
        <v>47</v>
      </c>
      <c r="C242">
        <v>254</v>
      </c>
      <c r="D242">
        <v>65</v>
      </c>
      <c r="E242">
        <v>79</v>
      </c>
      <c r="F242">
        <v>110</v>
      </c>
      <c r="H242" t="str">
        <f t="shared" si="5"/>
        <v>Grade 5 Boys Patricia Heights B</v>
      </c>
      <c r="I242">
        <f>COUNTIF('Point Totals by Grade-Gender'!A:A,'Team Points Summary'!H242)</f>
        <v>1</v>
      </c>
    </row>
    <row r="243" spans="1:9" ht="12.75">
      <c r="A243">
        <v>25</v>
      </c>
      <c r="B243" t="s">
        <v>33</v>
      </c>
      <c r="C243">
        <v>255</v>
      </c>
      <c r="D243">
        <v>47</v>
      </c>
      <c r="E243">
        <v>99</v>
      </c>
      <c r="F243">
        <v>109</v>
      </c>
      <c r="H243" t="str">
        <f t="shared" si="5"/>
        <v>Grade 5 Boys George H. Luck B</v>
      </c>
      <c r="I243">
        <f>COUNTIF('Point Totals by Grade-Gender'!A:A,'Team Points Summary'!H243)</f>
        <v>1</v>
      </c>
    </row>
    <row r="244" spans="1:9" ht="12.75">
      <c r="A244">
        <v>26</v>
      </c>
      <c r="B244" t="s">
        <v>42</v>
      </c>
      <c r="C244">
        <v>285</v>
      </c>
      <c r="D244">
        <v>74</v>
      </c>
      <c r="E244">
        <v>76</v>
      </c>
      <c r="F244">
        <v>135</v>
      </c>
      <c r="H244" t="str">
        <f t="shared" si="5"/>
        <v>Grade 5 Boys Westbrook A</v>
      </c>
      <c r="I244">
        <f>COUNTIF('Point Totals by Grade-Gender'!A:A,'Team Points Summary'!H244)</f>
        <v>1</v>
      </c>
    </row>
    <row r="245" spans="1:9" ht="12.75">
      <c r="A245">
        <v>27</v>
      </c>
      <c r="B245" t="s">
        <v>28</v>
      </c>
      <c r="C245">
        <v>295</v>
      </c>
      <c r="D245">
        <v>78</v>
      </c>
      <c r="E245">
        <v>91</v>
      </c>
      <c r="F245">
        <v>126</v>
      </c>
      <c r="H245" t="str">
        <f t="shared" si="5"/>
        <v>Grade 5 Boys Greenview A</v>
      </c>
      <c r="I245">
        <f>COUNTIF('Point Totals by Grade-Gender'!A:A,'Team Points Summary'!H245)</f>
        <v>1</v>
      </c>
    </row>
    <row r="246" spans="1:9" ht="12.75">
      <c r="A246">
        <v>28</v>
      </c>
      <c r="B246" t="s">
        <v>29</v>
      </c>
      <c r="C246">
        <v>298</v>
      </c>
      <c r="D246">
        <v>39</v>
      </c>
      <c r="E246">
        <v>129</v>
      </c>
      <c r="F246">
        <v>130</v>
      </c>
      <c r="H246" t="str">
        <f t="shared" si="5"/>
        <v>Grade 5 Boys Centennial A</v>
      </c>
      <c r="I246">
        <f>COUNTIF('Point Totals by Grade-Gender'!A:A,'Team Points Summary'!H246)</f>
        <v>1</v>
      </c>
    </row>
    <row r="247" spans="1:9" ht="12.75">
      <c r="A247">
        <v>29</v>
      </c>
      <c r="B247" t="s">
        <v>65</v>
      </c>
      <c r="C247">
        <v>314</v>
      </c>
      <c r="D247">
        <v>95</v>
      </c>
      <c r="E247">
        <v>102</v>
      </c>
      <c r="F247">
        <v>117</v>
      </c>
      <c r="H247" t="str">
        <f t="shared" si="5"/>
        <v>Grade 5 Boys George P. Nicholson C</v>
      </c>
      <c r="I247">
        <f>COUNTIF('Point Totals by Grade-Gender'!A:A,'Team Points Summary'!H247)</f>
        <v>1</v>
      </c>
    </row>
    <row r="248" spans="1:9" ht="12.75">
      <c r="A248">
        <v>30</v>
      </c>
      <c r="B248" t="s">
        <v>54</v>
      </c>
      <c r="C248">
        <v>317</v>
      </c>
      <c r="D248">
        <v>104</v>
      </c>
      <c r="E248">
        <v>106</v>
      </c>
      <c r="F248">
        <v>107</v>
      </c>
      <c r="H248" t="str">
        <f t="shared" si="5"/>
        <v>Grade 5 Boys Brander Gardens B</v>
      </c>
      <c r="I248">
        <f>COUNTIF('Point Totals by Grade-Gender'!A:A,'Team Points Summary'!H248)</f>
        <v>1</v>
      </c>
    </row>
    <row r="249" spans="1:9" ht="12.75">
      <c r="A249">
        <v>31</v>
      </c>
      <c r="B249" t="s">
        <v>70</v>
      </c>
      <c r="C249">
        <v>343</v>
      </c>
      <c r="D249">
        <v>61</v>
      </c>
      <c r="E249">
        <v>137</v>
      </c>
      <c r="F249">
        <v>145</v>
      </c>
      <c r="H249" t="str">
        <f t="shared" si="5"/>
        <v>Grade 5 Boys Crawford Plains A</v>
      </c>
      <c r="I249">
        <f>COUNTIF('Point Totals by Grade-Gender'!A:A,'Team Points Summary'!H249)</f>
        <v>1</v>
      </c>
    </row>
    <row r="250" spans="1:9" ht="12.75">
      <c r="A250">
        <v>32</v>
      </c>
      <c r="B250" t="s">
        <v>270</v>
      </c>
      <c r="C250">
        <v>346</v>
      </c>
      <c r="D250">
        <v>112</v>
      </c>
      <c r="E250">
        <v>113</v>
      </c>
      <c r="F250">
        <v>121</v>
      </c>
      <c r="H250" t="str">
        <f t="shared" si="5"/>
        <v>Grade 5 Boys Brander Gardens C</v>
      </c>
      <c r="I250">
        <f>COUNTIF('Point Totals by Grade-Gender'!A:A,'Team Points Summary'!H250)</f>
        <v>1</v>
      </c>
    </row>
    <row r="251" spans="1:9" ht="12.75">
      <c r="A251">
        <v>33</v>
      </c>
      <c r="B251" t="s">
        <v>53</v>
      </c>
      <c r="C251">
        <v>367</v>
      </c>
      <c r="D251">
        <v>120</v>
      </c>
      <c r="E251">
        <v>123</v>
      </c>
      <c r="F251">
        <v>124</v>
      </c>
      <c r="H251" t="str">
        <f t="shared" si="5"/>
        <v>Grade 5 Boys Patricia Heights C</v>
      </c>
      <c r="I251">
        <f>COUNTIF('Point Totals by Grade-Gender'!A:A,'Team Points Summary'!H251)</f>
        <v>1</v>
      </c>
    </row>
    <row r="252" spans="1:9" ht="12.75">
      <c r="A252">
        <v>34</v>
      </c>
      <c r="B252" t="s">
        <v>20</v>
      </c>
      <c r="C252">
        <v>379</v>
      </c>
      <c r="D252">
        <v>108</v>
      </c>
      <c r="E252">
        <v>133</v>
      </c>
      <c r="F252">
        <v>138</v>
      </c>
      <c r="H252" t="str">
        <f t="shared" si="5"/>
        <v>Grade 5 Boys Michael A. Kostek B</v>
      </c>
      <c r="I252">
        <f>COUNTIF('Point Totals by Grade-Gender'!A:A,'Team Points Summary'!H252)</f>
        <v>1</v>
      </c>
    </row>
    <row r="253" spans="1:9" ht="12.75">
      <c r="A253">
        <v>35</v>
      </c>
      <c r="B253" t="s">
        <v>66</v>
      </c>
      <c r="C253">
        <v>380</v>
      </c>
      <c r="D253">
        <v>119</v>
      </c>
      <c r="E253">
        <v>122</v>
      </c>
      <c r="F253">
        <v>139</v>
      </c>
      <c r="H253" t="str">
        <f t="shared" si="5"/>
        <v>Grade 5 Boys George P. Nicholson D</v>
      </c>
      <c r="I253">
        <f>COUNTIF('Point Totals by Grade-Gender'!A:A,'Team Points Summary'!H253)</f>
        <v>1</v>
      </c>
    </row>
    <row r="254" spans="1:9" ht="12.75">
      <c r="A254">
        <v>36</v>
      </c>
      <c r="B254" t="s">
        <v>14</v>
      </c>
      <c r="C254">
        <v>385</v>
      </c>
      <c r="D254">
        <v>114</v>
      </c>
      <c r="E254">
        <v>125</v>
      </c>
      <c r="F254">
        <v>146</v>
      </c>
      <c r="H254" t="str">
        <f t="shared" si="5"/>
        <v>Grade 5 Boys Strathcona Christian Ac B</v>
      </c>
      <c r="I254">
        <f>COUNTIF('Point Totals by Grade-Gender'!A:A,'Team Points Summary'!H254)</f>
        <v>1</v>
      </c>
    </row>
    <row r="255" spans="3:9" ht="12.75">
      <c r="C255">
        <f>SUM(C219:C254)</f>
        <v>7474</v>
      </c>
      <c r="H255" s="1" t="s">
        <v>239</v>
      </c>
      <c r="I255">
        <f>COUNTIF('Point Totals by Grade-Gender'!A:A,'Team Points Summary'!H255)</f>
        <v>1</v>
      </c>
    </row>
    <row r="256" ht="12.75">
      <c r="H256" s="1"/>
    </row>
    <row r="257" ht="12.75">
      <c r="A257" s="1" t="s">
        <v>381</v>
      </c>
    </row>
    <row r="258" spans="1:9" ht="12.75">
      <c r="A258">
        <v>1</v>
      </c>
      <c r="B258" t="s">
        <v>13</v>
      </c>
      <c r="C258">
        <v>27</v>
      </c>
      <c r="D258">
        <v>3</v>
      </c>
      <c r="E258">
        <v>7</v>
      </c>
      <c r="F258">
        <v>17</v>
      </c>
      <c r="H258" t="str">
        <f>CONCATENATE("Grade 6 Girls ",B258)</f>
        <v>Grade 6 Girls Michael A. Kostek A</v>
      </c>
      <c r="I258">
        <f>COUNTIF('Point Totals by Grade-Gender'!A:A,'Team Points Summary'!H258)</f>
        <v>1</v>
      </c>
    </row>
    <row r="259" spans="1:9" ht="12.75">
      <c r="A259">
        <v>2</v>
      </c>
      <c r="B259" t="s">
        <v>5</v>
      </c>
      <c r="C259">
        <v>60</v>
      </c>
      <c r="D259">
        <v>1</v>
      </c>
      <c r="E259">
        <v>15</v>
      </c>
      <c r="F259">
        <v>44</v>
      </c>
      <c r="H259" t="str">
        <f aca="true" t="shared" si="6" ref="H259:H277">CONCATENATE("Grade 6 Girls ",B259)</f>
        <v>Grade 6 Girls Parkallen A</v>
      </c>
      <c r="I259">
        <f>COUNTIF('Point Totals by Grade-Gender'!A:A,'Team Points Summary'!H259)</f>
        <v>1</v>
      </c>
    </row>
    <row r="260" spans="1:9" ht="12.75">
      <c r="A260">
        <v>3</v>
      </c>
      <c r="B260" t="s">
        <v>4</v>
      </c>
      <c r="C260">
        <v>72</v>
      </c>
      <c r="D260">
        <v>4</v>
      </c>
      <c r="E260">
        <v>12</v>
      </c>
      <c r="F260">
        <v>56</v>
      </c>
      <c r="H260" t="str">
        <f t="shared" si="6"/>
        <v>Grade 6 Girls Earl Buxton A</v>
      </c>
      <c r="I260">
        <f>COUNTIF('Point Totals by Grade-Gender'!A:A,'Team Points Summary'!H260)</f>
        <v>1</v>
      </c>
    </row>
    <row r="261" spans="1:9" ht="12.75">
      <c r="A261">
        <v>4</v>
      </c>
      <c r="B261" t="s">
        <v>74</v>
      </c>
      <c r="C261">
        <v>77</v>
      </c>
      <c r="D261">
        <v>16</v>
      </c>
      <c r="E261">
        <v>28</v>
      </c>
      <c r="F261">
        <v>33</v>
      </c>
      <c r="H261" t="str">
        <f t="shared" si="6"/>
        <v>Grade 6 Girls Holyrood A</v>
      </c>
      <c r="I261">
        <f>COUNTIF('Point Totals by Grade-Gender'!A:A,'Team Points Summary'!H261)</f>
        <v>1</v>
      </c>
    </row>
    <row r="262" spans="1:9" ht="12.75">
      <c r="A262">
        <v>5</v>
      </c>
      <c r="B262" t="s">
        <v>29</v>
      </c>
      <c r="C262">
        <v>80</v>
      </c>
      <c r="D262">
        <v>8</v>
      </c>
      <c r="E262">
        <v>23</v>
      </c>
      <c r="F262">
        <v>49</v>
      </c>
      <c r="H262" t="str">
        <f t="shared" si="6"/>
        <v>Grade 6 Girls Centennial A</v>
      </c>
      <c r="I262">
        <f>COUNTIF('Point Totals by Grade-Gender'!A:A,'Team Points Summary'!H262)</f>
        <v>1</v>
      </c>
    </row>
    <row r="263" spans="1:9" ht="12.75">
      <c r="A263">
        <v>6</v>
      </c>
      <c r="B263" t="s">
        <v>44</v>
      </c>
      <c r="C263">
        <v>90</v>
      </c>
      <c r="D263">
        <v>2</v>
      </c>
      <c r="E263">
        <v>20</v>
      </c>
      <c r="F263">
        <v>68</v>
      </c>
      <c r="H263" t="str">
        <f t="shared" si="6"/>
        <v>Grade 6 Girls Patricia Heights A</v>
      </c>
      <c r="I263">
        <f>COUNTIF('Point Totals by Grade-Gender'!A:A,'Team Points Summary'!H263)</f>
        <v>1</v>
      </c>
    </row>
    <row r="264" spans="1:9" ht="12.75">
      <c r="A264">
        <v>7</v>
      </c>
      <c r="B264" t="s">
        <v>405</v>
      </c>
      <c r="C264">
        <v>99</v>
      </c>
      <c r="D264">
        <v>18</v>
      </c>
      <c r="E264">
        <v>40</v>
      </c>
      <c r="F264">
        <v>41</v>
      </c>
      <c r="H264" t="str">
        <f t="shared" si="6"/>
        <v>Grade 6 Girls Forest Heights A</v>
      </c>
      <c r="I264">
        <f>COUNTIF('Point Totals by Grade-Gender'!A:A,'Team Points Summary'!H264)</f>
        <v>1</v>
      </c>
    </row>
    <row r="265" spans="1:9" ht="12.75">
      <c r="A265">
        <v>8</v>
      </c>
      <c r="B265" t="s">
        <v>69</v>
      </c>
      <c r="C265">
        <v>100</v>
      </c>
      <c r="D265">
        <v>31</v>
      </c>
      <c r="E265">
        <v>34</v>
      </c>
      <c r="F265">
        <v>35</v>
      </c>
      <c r="H265" t="str">
        <f t="shared" si="6"/>
        <v>Grade 6 Girls Steinhauer A</v>
      </c>
      <c r="I265">
        <f>COUNTIF('Point Totals by Grade-Gender'!A:A,'Team Points Summary'!H265)</f>
        <v>1</v>
      </c>
    </row>
    <row r="266" spans="1:9" ht="12.75">
      <c r="A266">
        <v>9</v>
      </c>
      <c r="B266" t="s">
        <v>20</v>
      </c>
      <c r="C266">
        <v>103</v>
      </c>
      <c r="D266">
        <v>19</v>
      </c>
      <c r="E266">
        <v>26</v>
      </c>
      <c r="F266">
        <v>58</v>
      </c>
      <c r="H266" t="str">
        <f t="shared" si="6"/>
        <v>Grade 6 Girls Michael A. Kostek B</v>
      </c>
      <c r="I266">
        <f>COUNTIF('Point Totals by Grade-Gender'!A:A,'Team Points Summary'!H266)</f>
        <v>1</v>
      </c>
    </row>
    <row r="267" spans="1:9" ht="12.75">
      <c r="A267">
        <v>10</v>
      </c>
      <c r="B267" t="s">
        <v>9</v>
      </c>
      <c r="C267">
        <v>111</v>
      </c>
      <c r="D267">
        <v>29</v>
      </c>
      <c r="E267">
        <v>36</v>
      </c>
      <c r="F267">
        <v>46</v>
      </c>
      <c r="H267" t="str">
        <f t="shared" si="6"/>
        <v>Grade 6 Girls Pine Street A</v>
      </c>
      <c r="I267">
        <f>COUNTIF('Point Totals by Grade-Gender'!A:A,'Team Points Summary'!H267)</f>
        <v>1</v>
      </c>
    </row>
    <row r="268" spans="1:9" ht="12.75">
      <c r="A268">
        <v>11</v>
      </c>
      <c r="B268" t="s">
        <v>55</v>
      </c>
      <c r="C268">
        <v>113</v>
      </c>
      <c r="D268">
        <v>21</v>
      </c>
      <c r="E268">
        <v>42</v>
      </c>
      <c r="F268">
        <v>50</v>
      </c>
      <c r="H268" t="str">
        <f t="shared" si="6"/>
        <v>Grade 6 Girls Barrhead Elementary A</v>
      </c>
      <c r="I268">
        <f>COUNTIF('Point Totals by Grade-Gender'!A:A,'Team Points Summary'!H268)</f>
        <v>1</v>
      </c>
    </row>
    <row r="269" spans="1:9" ht="12.75">
      <c r="A269">
        <v>12</v>
      </c>
      <c r="B269" t="s">
        <v>1</v>
      </c>
      <c r="C269">
        <v>137</v>
      </c>
      <c r="D269">
        <v>24</v>
      </c>
      <c r="E269">
        <v>38</v>
      </c>
      <c r="F269">
        <v>75</v>
      </c>
      <c r="H269" t="str">
        <f t="shared" si="6"/>
        <v>Grade 6 Girls Windsor Park A</v>
      </c>
      <c r="I269">
        <f>COUNTIF('Point Totals by Grade-Gender'!A:A,'Team Points Summary'!H269)</f>
        <v>1</v>
      </c>
    </row>
    <row r="270" spans="1:9" ht="12.75">
      <c r="A270">
        <v>13</v>
      </c>
      <c r="B270" t="s">
        <v>2</v>
      </c>
      <c r="C270">
        <v>148</v>
      </c>
      <c r="D270">
        <v>25</v>
      </c>
      <c r="E270">
        <v>54</v>
      </c>
      <c r="F270">
        <v>69</v>
      </c>
      <c r="H270" t="str">
        <f t="shared" si="6"/>
        <v>Grade 6 Girls Rio Terrace A</v>
      </c>
      <c r="I270">
        <f>COUNTIF('Point Totals by Grade-Gender'!A:A,'Team Points Summary'!H270)</f>
        <v>1</v>
      </c>
    </row>
    <row r="271" spans="1:9" ht="12.75">
      <c r="A271">
        <v>14</v>
      </c>
      <c r="B271" t="s">
        <v>31</v>
      </c>
      <c r="C271">
        <v>159</v>
      </c>
      <c r="D271">
        <v>30</v>
      </c>
      <c r="E271">
        <v>55</v>
      </c>
      <c r="F271">
        <v>74</v>
      </c>
      <c r="H271" t="str">
        <f t="shared" si="6"/>
        <v>Grade 6 Girls King Edward A</v>
      </c>
      <c r="I271">
        <f>COUNTIF('Point Totals by Grade-Gender'!A:A,'Team Points Summary'!H271)</f>
        <v>1</v>
      </c>
    </row>
    <row r="272" spans="1:9" ht="12.75">
      <c r="A272">
        <v>15</v>
      </c>
      <c r="B272" t="s">
        <v>273</v>
      </c>
      <c r="C272">
        <v>170</v>
      </c>
      <c r="D272">
        <v>43</v>
      </c>
      <c r="E272">
        <v>63</v>
      </c>
      <c r="F272">
        <v>64</v>
      </c>
      <c r="H272" t="str">
        <f t="shared" si="6"/>
        <v>Grade 6 Girls Steinhauer B</v>
      </c>
      <c r="I272">
        <f>COUNTIF('Point Totals by Grade-Gender'!A:A,'Team Points Summary'!H272)</f>
        <v>1</v>
      </c>
    </row>
    <row r="273" spans="1:9" ht="12.75">
      <c r="A273">
        <v>16</v>
      </c>
      <c r="B273" t="s">
        <v>46</v>
      </c>
      <c r="C273">
        <v>175</v>
      </c>
      <c r="D273">
        <v>32</v>
      </c>
      <c r="E273">
        <v>60</v>
      </c>
      <c r="F273">
        <v>83</v>
      </c>
      <c r="H273" t="str">
        <f t="shared" si="6"/>
        <v>Grade 6 Girls Richard Secord A</v>
      </c>
      <c r="I273">
        <f>COUNTIF('Point Totals by Grade-Gender'!A:A,'Team Points Summary'!H273)</f>
        <v>1</v>
      </c>
    </row>
    <row r="274" spans="1:9" ht="12.75">
      <c r="A274">
        <v>17</v>
      </c>
      <c r="B274" t="s">
        <v>24</v>
      </c>
      <c r="C274">
        <v>193</v>
      </c>
      <c r="D274">
        <v>61</v>
      </c>
      <c r="E274">
        <v>65</v>
      </c>
      <c r="F274">
        <v>67</v>
      </c>
      <c r="H274" t="str">
        <f t="shared" si="6"/>
        <v>Grade 6 Girls Win Ferguson A</v>
      </c>
      <c r="I274">
        <f>COUNTIF('Point Totals by Grade-Gender'!A:A,'Team Points Summary'!H274)</f>
        <v>1</v>
      </c>
    </row>
    <row r="275" spans="1:9" ht="12.75">
      <c r="A275">
        <v>18</v>
      </c>
      <c r="B275" t="s">
        <v>21</v>
      </c>
      <c r="C275">
        <v>197</v>
      </c>
      <c r="D275">
        <v>47</v>
      </c>
      <c r="E275">
        <v>73</v>
      </c>
      <c r="F275">
        <v>77</v>
      </c>
      <c r="H275" t="str">
        <f t="shared" si="6"/>
        <v>Grade 6 Girls Pine Street B</v>
      </c>
      <c r="I275">
        <f>COUNTIF('Point Totals by Grade-Gender'!A:A,'Team Points Summary'!H275)</f>
        <v>1</v>
      </c>
    </row>
    <row r="276" spans="1:9" ht="12.75">
      <c r="A276">
        <v>19</v>
      </c>
      <c r="B276" t="s">
        <v>70</v>
      </c>
      <c r="C276">
        <v>240</v>
      </c>
      <c r="D276">
        <v>48</v>
      </c>
      <c r="E276">
        <v>95</v>
      </c>
      <c r="F276">
        <v>97</v>
      </c>
      <c r="H276" t="str">
        <f t="shared" si="6"/>
        <v>Grade 6 Girls Crawford Plains A</v>
      </c>
      <c r="I276">
        <f>COUNTIF('Point Totals by Grade-Gender'!A:A,'Team Points Summary'!H276)</f>
        <v>1</v>
      </c>
    </row>
    <row r="277" spans="1:9" ht="12.75">
      <c r="A277">
        <v>20</v>
      </c>
      <c r="B277" t="s">
        <v>57</v>
      </c>
      <c r="C277">
        <v>245</v>
      </c>
      <c r="D277">
        <v>62</v>
      </c>
      <c r="E277">
        <v>87</v>
      </c>
      <c r="F277">
        <v>96</v>
      </c>
      <c r="H277" t="str">
        <f t="shared" si="6"/>
        <v>Grade 6 Girls Barrhead Elementary B</v>
      </c>
      <c r="I277">
        <f>COUNTIF('Point Totals by Grade-Gender'!A:A,'Team Points Summary'!H277)</f>
        <v>1</v>
      </c>
    </row>
    <row r="278" spans="3:9" ht="12.75">
      <c r="C278">
        <f>SUM(C258:C277)</f>
        <v>2596</v>
      </c>
      <c r="H278" s="1" t="s">
        <v>240</v>
      </c>
      <c r="I278">
        <f>COUNTIF('Point Totals by Grade-Gender'!A:A,'Team Points Summary'!H278)</f>
        <v>1</v>
      </c>
    </row>
    <row r="279" ht="12.75">
      <c r="H279" s="1"/>
    </row>
    <row r="280" ht="12.75">
      <c r="A280" s="1" t="s">
        <v>382</v>
      </c>
    </row>
    <row r="281" spans="1:9" ht="12.75">
      <c r="A281" t="s">
        <v>411</v>
      </c>
      <c r="B281" t="s">
        <v>0</v>
      </c>
      <c r="C281" t="s">
        <v>412</v>
      </c>
      <c r="D281">
        <v>1</v>
      </c>
      <c r="E281">
        <v>2</v>
      </c>
      <c r="F281">
        <v>3</v>
      </c>
      <c r="H281" t="str">
        <f>CONCATENATE("Grade 6 Boys ",B281)</f>
        <v>Grade 6 Boys Team</v>
      </c>
      <c r="I281">
        <f>COUNTIF('Point Totals by Grade-Gender'!A:A,'Team Points Summary'!H281)</f>
        <v>0</v>
      </c>
    </row>
    <row r="282" spans="1:9" ht="12.75">
      <c r="A282">
        <v>1</v>
      </c>
      <c r="B282" t="s">
        <v>4</v>
      </c>
      <c r="C282">
        <v>49</v>
      </c>
      <c r="D282">
        <v>6</v>
      </c>
      <c r="E282">
        <v>21</v>
      </c>
      <c r="F282">
        <v>22</v>
      </c>
      <c r="H282" t="str">
        <f aca="true" t="shared" si="7" ref="H282:H307">CONCATENATE("Grade 6 Boys ",B282)</f>
        <v>Grade 6 Boys Earl Buxton A</v>
      </c>
      <c r="I282">
        <f>COUNTIF('Point Totals by Grade-Gender'!A:A,'Team Points Summary'!H282)</f>
        <v>1</v>
      </c>
    </row>
    <row r="283" spans="1:9" ht="12.75">
      <c r="A283">
        <v>2</v>
      </c>
      <c r="B283" t="s">
        <v>5</v>
      </c>
      <c r="C283">
        <v>54</v>
      </c>
      <c r="D283">
        <v>12</v>
      </c>
      <c r="E283">
        <v>18</v>
      </c>
      <c r="F283">
        <v>24</v>
      </c>
      <c r="H283" t="str">
        <f t="shared" si="7"/>
        <v>Grade 6 Boys Parkallen A</v>
      </c>
      <c r="I283">
        <f>COUNTIF('Point Totals by Grade-Gender'!A:A,'Team Points Summary'!H283)</f>
        <v>1</v>
      </c>
    </row>
    <row r="284" spans="1:9" ht="12.75">
      <c r="A284">
        <v>3</v>
      </c>
      <c r="B284" t="s">
        <v>2</v>
      </c>
      <c r="C284">
        <v>54</v>
      </c>
      <c r="D284">
        <v>4</v>
      </c>
      <c r="E284">
        <v>5</v>
      </c>
      <c r="F284">
        <v>45</v>
      </c>
      <c r="H284" t="str">
        <f t="shared" si="7"/>
        <v>Grade 6 Boys Rio Terrace A</v>
      </c>
      <c r="I284">
        <f>COUNTIF('Point Totals by Grade-Gender'!A:A,'Team Points Summary'!H284)</f>
        <v>1</v>
      </c>
    </row>
    <row r="285" spans="1:9" ht="12.75">
      <c r="A285">
        <v>4</v>
      </c>
      <c r="B285" t="s">
        <v>420</v>
      </c>
      <c r="C285">
        <v>90</v>
      </c>
      <c r="D285">
        <v>15</v>
      </c>
      <c r="E285">
        <v>19</v>
      </c>
      <c r="F285">
        <v>56</v>
      </c>
      <c r="H285" t="str">
        <f t="shared" si="7"/>
        <v>Grade 6 Boys Brookside A</v>
      </c>
      <c r="I285">
        <f>COUNTIF('Point Totals by Grade-Gender'!A:A,'Team Points Summary'!H285)</f>
        <v>1</v>
      </c>
    </row>
    <row r="286" spans="1:9" ht="12.75">
      <c r="A286">
        <v>5</v>
      </c>
      <c r="B286" t="s">
        <v>28</v>
      </c>
      <c r="C286">
        <v>92</v>
      </c>
      <c r="D286">
        <v>17</v>
      </c>
      <c r="E286">
        <v>31</v>
      </c>
      <c r="F286">
        <v>44</v>
      </c>
      <c r="H286" t="str">
        <f t="shared" si="7"/>
        <v>Grade 6 Boys Greenview A</v>
      </c>
      <c r="I286">
        <f>COUNTIF('Point Totals by Grade-Gender'!A:A,'Team Points Summary'!H286)</f>
        <v>1</v>
      </c>
    </row>
    <row r="287" spans="1:9" ht="12.75">
      <c r="A287">
        <v>6</v>
      </c>
      <c r="B287" t="s">
        <v>29</v>
      </c>
      <c r="C287">
        <v>93</v>
      </c>
      <c r="D287">
        <v>3</v>
      </c>
      <c r="E287">
        <v>26</v>
      </c>
      <c r="F287">
        <v>64</v>
      </c>
      <c r="H287" t="str">
        <f t="shared" si="7"/>
        <v>Grade 6 Boys Centennial A</v>
      </c>
      <c r="I287">
        <f>COUNTIF('Point Totals by Grade-Gender'!A:A,'Team Points Summary'!H287)</f>
        <v>1</v>
      </c>
    </row>
    <row r="288" spans="1:9" ht="12.75">
      <c r="A288">
        <v>7</v>
      </c>
      <c r="B288" t="s">
        <v>405</v>
      </c>
      <c r="C288">
        <v>115</v>
      </c>
      <c r="D288">
        <v>10</v>
      </c>
      <c r="E288">
        <v>32</v>
      </c>
      <c r="F288">
        <v>73</v>
      </c>
      <c r="H288" t="str">
        <f t="shared" si="7"/>
        <v>Grade 6 Boys Forest Heights A</v>
      </c>
      <c r="I288">
        <f>COUNTIF('Point Totals by Grade-Gender'!A:A,'Team Points Summary'!H288)</f>
        <v>1</v>
      </c>
    </row>
    <row r="289" spans="1:9" ht="12.75">
      <c r="A289">
        <v>8</v>
      </c>
      <c r="B289" t="s">
        <v>11</v>
      </c>
      <c r="C289">
        <v>115</v>
      </c>
      <c r="D289">
        <v>23</v>
      </c>
      <c r="E289">
        <v>42</v>
      </c>
      <c r="F289">
        <v>50</v>
      </c>
      <c r="H289" t="str">
        <f t="shared" si="7"/>
        <v>Grade 6 Boys Meadowlark Christian A</v>
      </c>
      <c r="I289">
        <f>COUNTIF('Point Totals by Grade-Gender'!A:A,'Team Points Summary'!H289)</f>
        <v>1</v>
      </c>
    </row>
    <row r="290" spans="1:9" ht="12.75">
      <c r="A290">
        <v>9</v>
      </c>
      <c r="B290" t="s">
        <v>9</v>
      </c>
      <c r="C290">
        <v>121</v>
      </c>
      <c r="D290">
        <v>20</v>
      </c>
      <c r="E290">
        <v>49</v>
      </c>
      <c r="F290">
        <v>52</v>
      </c>
      <c r="H290" t="str">
        <f t="shared" si="7"/>
        <v>Grade 6 Boys Pine Street A</v>
      </c>
      <c r="I290">
        <f>COUNTIF('Point Totals by Grade-Gender'!A:A,'Team Points Summary'!H290)</f>
        <v>1</v>
      </c>
    </row>
    <row r="291" spans="1:9" ht="12.75">
      <c r="A291">
        <v>10</v>
      </c>
      <c r="B291" t="s">
        <v>42</v>
      </c>
      <c r="C291">
        <v>123</v>
      </c>
      <c r="D291">
        <v>25</v>
      </c>
      <c r="E291">
        <v>40</v>
      </c>
      <c r="F291">
        <v>58</v>
      </c>
      <c r="H291" t="str">
        <f t="shared" si="7"/>
        <v>Grade 6 Boys Westbrook A</v>
      </c>
      <c r="I291">
        <f>COUNTIF('Point Totals by Grade-Gender'!A:A,'Team Points Summary'!H291)</f>
        <v>1</v>
      </c>
    </row>
    <row r="292" spans="1:9" ht="12.75">
      <c r="A292">
        <v>11</v>
      </c>
      <c r="B292" t="s">
        <v>44</v>
      </c>
      <c r="C292">
        <v>124</v>
      </c>
      <c r="D292">
        <v>13</v>
      </c>
      <c r="E292">
        <v>41</v>
      </c>
      <c r="F292">
        <v>70</v>
      </c>
      <c r="H292" t="str">
        <f t="shared" si="7"/>
        <v>Grade 6 Boys Patricia Heights A</v>
      </c>
      <c r="I292">
        <f>COUNTIF('Point Totals by Grade-Gender'!A:A,'Team Points Summary'!H292)</f>
        <v>1</v>
      </c>
    </row>
    <row r="293" spans="1:9" ht="12.75">
      <c r="A293">
        <v>12</v>
      </c>
      <c r="B293" t="s">
        <v>275</v>
      </c>
      <c r="C293">
        <v>137</v>
      </c>
      <c r="D293">
        <v>7</v>
      </c>
      <c r="E293">
        <v>9</v>
      </c>
      <c r="F293">
        <v>121</v>
      </c>
      <c r="H293" t="str">
        <f t="shared" si="7"/>
        <v>Grade 6 Boys Johnny Bright A</v>
      </c>
      <c r="I293">
        <f>COUNTIF('Point Totals by Grade-Gender'!A:A,'Team Points Summary'!H293)</f>
        <v>1</v>
      </c>
    </row>
    <row r="294" spans="1:9" ht="12.75">
      <c r="A294">
        <v>13</v>
      </c>
      <c r="B294" t="s">
        <v>46</v>
      </c>
      <c r="C294">
        <v>139</v>
      </c>
      <c r="D294">
        <v>29</v>
      </c>
      <c r="E294">
        <v>53</v>
      </c>
      <c r="F294">
        <v>57</v>
      </c>
      <c r="H294" t="str">
        <f t="shared" si="7"/>
        <v>Grade 6 Boys Richard Secord A</v>
      </c>
      <c r="I294">
        <f>COUNTIF('Point Totals by Grade-Gender'!A:A,'Team Points Summary'!H294)</f>
        <v>1</v>
      </c>
    </row>
    <row r="295" spans="1:9" ht="12.75">
      <c r="A295">
        <v>14</v>
      </c>
      <c r="B295" t="s">
        <v>1</v>
      </c>
      <c r="C295">
        <v>152</v>
      </c>
      <c r="D295">
        <v>43</v>
      </c>
      <c r="E295">
        <v>54</v>
      </c>
      <c r="F295">
        <v>55</v>
      </c>
      <c r="H295" t="str">
        <f t="shared" si="7"/>
        <v>Grade 6 Boys Windsor Park A</v>
      </c>
      <c r="I295">
        <f>COUNTIF('Point Totals by Grade-Gender'!A:A,'Team Points Summary'!H295)</f>
        <v>1</v>
      </c>
    </row>
    <row r="296" spans="1:9" ht="12.75">
      <c r="A296">
        <v>15</v>
      </c>
      <c r="B296" t="s">
        <v>74</v>
      </c>
      <c r="C296">
        <v>153</v>
      </c>
      <c r="D296">
        <v>1</v>
      </c>
      <c r="E296">
        <v>63</v>
      </c>
      <c r="F296">
        <v>89</v>
      </c>
      <c r="H296" t="str">
        <f t="shared" si="7"/>
        <v>Grade 6 Boys Holyrood A</v>
      </c>
      <c r="I296">
        <f>COUNTIF('Point Totals by Grade-Gender'!A:A,'Team Points Summary'!H296)</f>
        <v>1</v>
      </c>
    </row>
    <row r="297" spans="1:9" ht="12.75">
      <c r="A297">
        <v>16</v>
      </c>
      <c r="B297" t="s">
        <v>23</v>
      </c>
      <c r="C297">
        <v>157</v>
      </c>
      <c r="D297">
        <v>33</v>
      </c>
      <c r="E297">
        <v>46</v>
      </c>
      <c r="F297">
        <v>78</v>
      </c>
      <c r="H297" t="str">
        <f t="shared" si="7"/>
        <v>Grade 6 Boys Earl Buxton B</v>
      </c>
      <c r="I297">
        <f>COUNTIF('Point Totals by Grade-Gender'!A:A,'Team Points Summary'!H297)</f>
        <v>1</v>
      </c>
    </row>
    <row r="298" spans="1:9" ht="12.75">
      <c r="A298">
        <v>17</v>
      </c>
      <c r="B298" t="s">
        <v>63</v>
      </c>
      <c r="C298">
        <v>160</v>
      </c>
      <c r="D298">
        <v>28</v>
      </c>
      <c r="E298">
        <v>36</v>
      </c>
      <c r="F298">
        <v>96</v>
      </c>
      <c r="H298" t="str">
        <f t="shared" si="7"/>
        <v>Grade 6 Boys George P. Nicholson A</v>
      </c>
      <c r="I298">
        <f>COUNTIF('Point Totals by Grade-Gender'!A:A,'Team Points Summary'!H298)</f>
        <v>1</v>
      </c>
    </row>
    <row r="299" spans="1:9" ht="12.75">
      <c r="A299">
        <v>18</v>
      </c>
      <c r="B299" t="s">
        <v>51</v>
      </c>
      <c r="C299">
        <v>179</v>
      </c>
      <c r="D299">
        <v>51</v>
      </c>
      <c r="E299">
        <v>62</v>
      </c>
      <c r="F299">
        <v>66</v>
      </c>
      <c r="H299" t="str">
        <f t="shared" si="7"/>
        <v>Grade 6 Boys Brander Gardens A</v>
      </c>
      <c r="I299">
        <f>COUNTIF('Point Totals by Grade-Gender'!A:A,'Team Points Summary'!H299)</f>
        <v>1</v>
      </c>
    </row>
    <row r="300" spans="1:9" ht="12.75">
      <c r="A300">
        <v>19</v>
      </c>
      <c r="B300" t="s">
        <v>7</v>
      </c>
      <c r="C300">
        <v>200</v>
      </c>
      <c r="D300">
        <v>48</v>
      </c>
      <c r="E300">
        <v>61</v>
      </c>
      <c r="F300">
        <v>91</v>
      </c>
      <c r="H300" t="str">
        <f t="shared" si="7"/>
        <v>Grade 6 Boys Rio Terrace B</v>
      </c>
      <c r="I300">
        <f>COUNTIF('Point Totals by Grade-Gender'!A:A,'Team Points Summary'!H300)</f>
        <v>1</v>
      </c>
    </row>
    <row r="301" spans="1:9" ht="12.75">
      <c r="A301">
        <v>20</v>
      </c>
      <c r="B301" t="s">
        <v>35</v>
      </c>
      <c r="C301">
        <v>207</v>
      </c>
      <c r="D301">
        <v>67</v>
      </c>
      <c r="E301">
        <v>68</v>
      </c>
      <c r="F301">
        <v>72</v>
      </c>
      <c r="H301" t="str">
        <f t="shared" si="7"/>
        <v>Grade 6 Boys Centennial B</v>
      </c>
      <c r="I301">
        <f>COUNTIF('Point Totals by Grade-Gender'!A:A,'Team Points Summary'!H301)</f>
        <v>1</v>
      </c>
    </row>
    <row r="302" spans="1:9" ht="12.75">
      <c r="A302">
        <v>21</v>
      </c>
      <c r="B302" t="s">
        <v>50</v>
      </c>
      <c r="C302">
        <v>214</v>
      </c>
      <c r="D302">
        <v>39</v>
      </c>
      <c r="E302">
        <v>75</v>
      </c>
      <c r="F302">
        <v>100</v>
      </c>
      <c r="H302" t="str">
        <f t="shared" si="7"/>
        <v>Grade 6 Boys Lynnwood A</v>
      </c>
      <c r="I302">
        <f>COUNTIF('Point Totals by Grade-Gender'!A:A,'Team Points Summary'!H302)</f>
        <v>1</v>
      </c>
    </row>
    <row r="303" spans="1:9" ht="12.75">
      <c r="A303">
        <v>22</v>
      </c>
      <c r="B303" t="s">
        <v>69</v>
      </c>
      <c r="C303">
        <v>227</v>
      </c>
      <c r="D303">
        <v>35</v>
      </c>
      <c r="E303">
        <v>93</v>
      </c>
      <c r="F303">
        <v>99</v>
      </c>
      <c r="H303" t="str">
        <f t="shared" si="7"/>
        <v>Grade 6 Boys Steinhauer A</v>
      </c>
      <c r="I303">
        <f>COUNTIF('Point Totals by Grade-Gender'!A:A,'Team Points Summary'!H303)</f>
        <v>1</v>
      </c>
    </row>
    <row r="304" spans="1:9" ht="12.75">
      <c r="A304">
        <v>23</v>
      </c>
      <c r="B304" t="s">
        <v>32</v>
      </c>
      <c r="C304">
        <v>263</v>
      </c>
      <c r="D304">
        <v>71</v>
      </c>
      <c r="E304">
        <v>80</v>
      </c>
      <c r="F304">
        <v>112</v>
      </c>
      <c r="H304" t="str">
        <f t="shared" si="7"/>
        <v>Grade 6 Boys Parkallen B</v>
      </c>
      <c r="I304">
        <f>COUNTIF('Point Totals by Grade-Gender'!A:A,'Team Points Summary'!H304)</f>
        <v>1</v>
      </c>
    </row>
    <row r="305" spans="1:9" ht="12.75">
      <c r="A305">
        <v>24</v>
      </c>
      <c r="B305" t="s">
        <v>54</v>
      </c>
      <c r="C305">
        <v>269</v>
      </c>
      <c r="D305">
        <v>69</v>
      </c>
      <c r="E305">
        <v>92</v>
      </c>
      <c r="F305">
        <v>108</v>
      </c>
      <c r="H305" t="str">
        <f t="shared" si="7"/>
        <v>Grade 6 Boys Brander Gardens B</v>
      </c>
      <c r="I305">
        <f>COUNTIF('Point Totals by Grade-Gender'!A:A,'Team Points Summary'!H305)</f>
        <v>1</v>
      </c>
    </row>
    <row r="306" spans="1:9" ht="12.75">
      <c r="A306">
        <v>25</v>
      </c>
      <c r="B306" t="s">
        <v>52</v>
      </c>
      <c r="C306">
        <v>299</v>
      </c>
      <c r="D306">
        <v>81</v>
      </c>
      <c r="E306">
        <v>105</v>
      </c>
      <c r="F306">
        <v>113</v>
      </c>
      <c r="H306" t="str">
        <f t="shared" si="7"/>
        <v>Grade 6 Boys Westbrook B</v>
      </c>
      <c r="I306">
        <f>COUNTIF('Point Totals by Grade-Gender'!A:A,'Team Points Summary'!H306)</f>
        <v>1</v>
      </c>
    </row>
    <row r="307" spans="1:9" ht="12.75">
      <c r="A307">
        <v>26</v>
      </c>
      <c r="B307" t="s">
        <v>21</v>
      </c>
      <c r="C307">
        <v>333</v>
      </c>
      <c r="D307">
        <v>98</v>
      </c>
      <c r="E307">
        <v>117</v>
      </c>
      <c r="F307">
        <v>118</v>
      </c>
      <c r="H307" t="str">
        <f t="shared" si="7"/>
        <v>Grade 6 Boys Pine Street B</v>
      </c>
      <c r="I307">
        <f>COUNTIF('Point Totals by Grade-Gender'!A:A,'Team Points Summary'!H307)</f>
        <v>1</v>
      </c>
    </row>
    <row r="308" spans="3:9" ht="12.75">
      <c r="C308">
        <f>SUM(C281:C307)</f>
        <v>4119</v>
      </c>
      <c r="H308" s="1" t="s">
        <v>241</v>
      </c>
      <c r="I308">
        <f>COUNTIF('Point Totals by Grade-Gender'!A:A,'Team Points Summary'!H308)</f>
        <v>1</v>
      </c>
    </row>
    <row r="310" ht="12.75">
      <c r="A310" s="1" t="s">
        <v>383</v>
      </c>
    </row>
    <row r="311" spans="1:9" ht="12.75">
      <c r="A311">
        <v>1</v>
      </c>
      <c r="B311" t="s">
        <v>277</v>
      </c>
      <c r="C311">
        <v>53</v>
      </c>
      <c r="D311">
        <v>3</v>
      </c>
      <c r="E311">
        <v>13</v>
      </c>
      <c r="F311">
        <v>37</v>
      </c>
      <c r="H311" t="str">
        <f aca="true" t="shared" si="8" ref="H311:H364">CONCATENATE("Grade 3 Girls ",B311)</f>
        <v>Grade 3 Girls Suzuki Charter A</v>
      </c>
      <c r="I311">
        <f>COUNTIF('Point Totals by Grade-Gender'!A:A,'Team Points Summary'!H311)</f>
        <v>1</v>
      </c>
    </row>
    <row r="312" spans="1:9" ht="12.75">
      <c r="A312">
        <v>2</v>
      </c>
      <c r="B312" t="s">
        <v>24</v>
      </c>
      <c r="C312">
        <v>60</v>
      </c>
      <c r="D312">
        <v>10</v>
      </c>
      <c r="E312">
        <v>21</v>
      </c>
      <c r="F312">
        <v>29</v>
      </c>
      <c r="H312" t="str">
        <f t="shared" si="8"/>
        <v>Grade 3 Girls Win Ferguson A</v>
      </c>
      <c r="I312">
        <f>COUNTIF('Point Totals by Grade-Gender'!A:A,'Team Points Summary'!H312)</f>
        <v>1</v>
      </c>
    </row>
    <row r="313" spans="1:9" ht="12.75">
      <c r="A313">
        <v>3</v>
      </c>
      <c r="B313" t="s">
        <v>6</v>
      </c>
      <c r="C313">
        <v>61</v>
      </c>
      <c r="D313">
        <v>15</v>
      </c>
      <c r="E313">
        <v>19</v>
      </c>
      <c r="F313">
        <v>27</v>
      </c>
      <c r="H313" t="str">
        <f t="shared" si="8"/>
        <v>Grade 3 Girls Strathcona Christian Ac A</v>
      </c>
      <c r="I313">
        <f>COUNTIF('Point Totals by Grade-Gender'!A:A,'Team Points Summary'!H313)</f>
        <v>1</v>
      </c>
    </row>
    <row r="314" spans="1:9" ht="12.75">
      <c r="A314">
        <v>4</v>
      </c>
      <c r="B314" t="s">
        <v>63</v>
      </c>
      <c r="C314">
        <v>61</v>
      </c>
      <c r="D314">
        <v>16</v>
      </c>
      <c r="E314">
        <v>22</v>
      </c>
      <c r="F314">
        <v>23</v>
      </c>
      <c r="H314" t="str">
        <f t="shared" si="8"/>
        <v>Grade 3 Girls George P. Nicholson A</v>
      </c>
      <c r="I314">
        <f>COUNTIF('Point Totals by Grade-Gender'!A:A,'Team Points Summary'!H314)</f>
        <v>1</v>
      </c>
    </row>
    <row r="315" spans="1:9" ht="12.75">
      <c r="A315">
        <v>5</v>
      </c>
      <c r="B315" t="s">
        <v>28</v>
      </c>
      <c r="C315">
        <v>70</v>
      </c>
      <c r="D315">
        <v>5</v>
      </c>
      <c r="E315">
        <v>12</v>
      </c>
      <c r="F315">
        <v>53</v>
      </c>
      <c r="H315" t="str">
        <f t="shared" si="8"/>
        <v>Grade 3 Girls Greenview A</v>
      </c>
      <c r="I315">
        <f>COUNTIF('Point Totals by Grade-Gender'!A:A,'Team Points Summary'!H315)</f>
        <v>1</v>
      </c>
    </row>
    <row r="316" spans="1:9" ht="12.75">
      <c r="A316">
        <v>6</v>
      </c>
      <c r="B316" t="s">
        <v>16</v>
      </c>
      <c r="C316">
        <v>92</v>
      </c>
      <c r="D316">
        <v>9</v>
      </c>
      <c r="E316">
        <v>17</v>
      </c>
      <c r="F316">
        <v>66</v>
      </c>
      <c r="H316" t="str">
        <f t="shared" si="8"/>
        <v>Grade 3 Girls Edmonton Christian West A</v>
      </c>
      <c r="I316">
        <f>COUNTIF('Point Totals by Grade-Gender'!A:A,'Team Points Summary'!H316)</f>
        <v>1</v>
      </c>
    </row>
    <row r="317" spans="1:9" ht="12.75">
      <c r="A317">
        <v>7</v>
      </c>
      <c r="B317" t="s">
        <v>78</v>
      </c>
      <c r="C317">
        <v>93</v>
      </c>
      <c r="D317">
        <v>7</v>
      </c>
      <c r="E317">
        <v>14</v>
      </c>
      <c r="F317">
        <v>72</v>
      </c>
      <c r="H317" t="str">
        <f t="shared" si="8"/>
        <v>Grade 3 Girls Winterburn A</v>
      </c>
      <c r="I317">
        <f>COUNTIF('Point Totals by Grade-Gender'!A:A,'Team Points Summary'!H317)</f>
        <v>1</v>
      </c>
    </row>
    <row r="318" spans="1:9" ht="12.75">
      <c r="A318">
        <v>8</v>
      </c>
      <c r="B318" t="s">
        <v>13</v>
      </c>
      <c r="C318">
        <v>96</v>
      </c>
      <c r="D318">
        <v>6</v>
      </c>
      <c r="E318">
        <v>25</v>
      </c>
      <c r="F318">
        <v>65</v>
      </c>
      <c r="H318" t="str">
        <f t="shared" si="8"/>
        <v>Grade 3 Girls Michael A. Kostek A</v>
      </c>
      <c r="I318">
        <f>COUNTIF('Point Totals by Grade-Gender'!A:A,'Team Points Summary'!H318)</f>
        <v>1</v>
      </c>
    </row>
    <row r="319" spans="1:9" ht="12.75">
      <c r="A319">
        <v>9</v>
      </c>
      <c r="B319" t="s">
        <v>5</v>
      </c>
      <c r="C319">
        <v>107</v>
      </c>
      <c r="D319">
        <v>8</v>
      </c>
      <c r="E319">
        <v>45</v>
      </c>
      <c r="F319">
        <v>54</v>
      </c>
      <c r="H319" t="str">
        <f t="shared" si="8"/>
        <v>Grade 3 Girls Parkallen A</v>
      </c>
      <c r="I319">
        <f>COUNTIF('Point Totals by Grade-Gender'!A:A,'Team Points Summary'!H319)</f>
        <v>1</v>
      </c>
    </row>
    <row r="320" spans="1:9" ht="12.75">
      <c r="A320">
        <v>10</v>
      </c>
      <c r="B320" t="s">
        <v>9</v>
      </c>
      <c r="C320">
        <v>108</v>
      </c>
      <c r="D320">
        <v>11</v>
      </c>
      <c r="E320">
        <v>39</v>
      </c>
      <c r="F320">
        <v>58</v>
      </c>
      <c r="H320" t="str">
        <f t="shared" si="8"/>
        <v>Grade 3 Girls Pine Street A</v>
      </c>
      <c r="I320">
        <f>COUNTIF('Point Totals by Grade-Gender'!A:A,'Team Points Summary'!H320)</f>
        <v>1</v>
      </c>
    </row>
    <row r="321" spans="1:9" ht="12.75">
      <c r="A321">
        <v>11</v>
      </c>
      <c r="B321" t="s">
        <v>2</v>
      </c>
      <c r="C321">
        <v>110</v>
      </c>
      <c r="D321">
        <v>18</v>
      </c>
      <c r="E321">
        <v>30</v>
      </c>
      <c r="F321">
        <v>62</v>
      </c>
      <c r="H321" t="str">
        <f t="shared" si="8"/>
        <v>Grade 3 Girls Rio Terrace A</v>
      </c>
      <c r="I321">
        <f>COUNTIF('Point Totals by Grade-Gender'!A:A,'Team Points Summary'!H321)</f>
        <v>1</v>
      </c>
    </row>
    <row r="322" spans="1:9" ht="12.75">
      <c r="A322">
        <v>12</v>
      </c>
      <c r="B322" t="s">
        <v>14</v>
      </c>
      <c r="C322">
        <v>120</v>
      </c>
      <c r="D322">
        <v>32</v>
      </c>
      <c r="E322">
        <v>33</v>
      </c>
      <c r="F322">
        <v>55</v>
      </c>
      <c r="H322" t="str">
        <f t="shared" si="8"/>
        <v>Grade 3 Girls Strathcona Christian Ac B</v>
      </c>
      <c r="I322">
        <f>COUNTIF('Point Totals by Grade-Gender'!A:A,'Team Points Summary'!H322)</f>
        <v>1</v>
      </c>
    </row>
    <row r="323" spans="1:9" ht="12.75">
      <c r="A323">
        <v>13</v>
      </c>
      <c r="B323" t="s">
        <v>1</v>
      </c>
      <c r="C323">
        <v>132</v>
      </c>
      <c r="D323">
        <v>1</v>
      </c>
      <c r="E323">
        <v>48</v>
      </c>
      <c r="F323">
        <v>83</v>
      </c>
      <c r="H323" t="str">
        <f t="shared" si="8"/>
        <v>Grade 3 Girls Windsor Park A</v>
      </c>
      <c r="I323">
        <f>COUNTIF('Point Totals by Grade-Gender'!A:A,'Team Points Summary'!H323)</f>
        <v>1</v>
      </c>
    </row>
    <row r="324" spans="1:9" ht="12.75">
      <c r="A324">
        <v>14</v>
      </c>
      <c r="B324" t="s">
        <v>45</v>
      </c>
      <c r="C324">
        <v>155</v>
      </c>
      <c r="D324">
        <v>31</v>
      </c>
      <c r="E324">
        <v>42</v>
      </c>
      <c r="F324">
        <v>82</v>
      </c>
      <c r="H324" t="str">
        <f t="shared" si="8"/>
        <v>Grade 3 Girls Uncas A</v>
      </c>
      <c r="I324">
        <f>COUNTIF('Point Totals by Grade-Gender'!A:A,'Team Points Summary'!H324)</f>
        <v>1</v>
      </c>
    </row>
    <row r="325" spans="1:9" ht="12.75">
      <c r="A325">
        <v>15</v>
      </c>
      <c r="B325" t="s">
        <v>4</v>
      </c>
      <c r="C325">
        <v>155</v>
      </c>
      <c r="D325">
        <v>35</v>
      </c>
      <c r="E325">
        <v>41</v>
      </c>
      <c r="F325">
        <v>79</v>
      </c>
      <c r="H325" t="str">
        <f t="shared" si="8"/>
        <v>Grade 3 Girls Earl Buxton A</v>
      </c>
      <c r="I325">
        <f>COUNTIF('Point Totals by Grade-Gender'!A:A,'Team Points Summary'!H325)</f>
        <v>1</v>
      </c>
    </row>
    <row r="326" spans="1:9" ht="12.75">
      <c r="A326">
        <v>16</v>
      </c>
      <c r="B326" t="s">
        <v>31</v>
      </c>
      <c r="C326">
        <v>156</v>
      </c>
      <c r="D326">
        <v>34</v>
      </c>
      <c r="E326">
        <v>49</v>
      </c>
      <c r="F326">
        <v>73</v>
      </c>
      <c r="H326" t="str">
        <f t="shared" si="8"/>
        <v>Grade 3 Girls King Edward A</v>
      </c>
      <c r="I326">
        <f>COUNTIF('Point Totals by Grade-Gender'!A:A,'Team Points Summary'!H326)</f>
        <v>1</v>
      </c>
    </row>
    <row r="327" spans="1:9" ht="12.75">
      <c r="A327">
        <v>17</v>
      </c>
      <c r="B327" t="s">
        <v>8</v>
      </c>
      <c r="C327">
        <v>157</v>
      </c>
      <c r="D327">
        <v>46</v>
      </c>
      <c r="E327">
        <v>47</v>
      </c>
      <c r="F327">
        <v>64</v>
      </c>
      <c r="H327" t="str">
        <f t="shared" si="8"/>
        <v>Grade 3 Girls Holy Cross A</v>
      </c>
      <c r="I327">
        <f>COUNTIF('Point Totals by Grade-Gender'!A:A,'Team Points Summary'!H327)</f>
        <v>1</v>
      </c>
    </row>
    <row r="328" spans="1:9" ht="12.75">
      <c r="A328">
        <v>18</v>
      </c>
      <c r="B328" t="s">
        <v>74</v>
      </c>
      <c r="C328">
        <v>168</v>
      </c>
      <c r="D328">
        <v>38</v>
      </c>
      <c r="E328">
        <v>43</v>
      </c>
      <c r="F328">
        <v>87</v>
      </c>
      <c r="H328" t="str">
        <f t="shared" si="8"/>
        <v>Grade 3 Girls Holyrood A</v>
      </c>
      <c r="I328">
        <f>COUNTIF('Point Totals by Grade-Gender'!A:A,'Team Points Summary'!H328)</f>
        <v>1</v>
      </c>
    </row>
    <row r="329" spans="1:9" ht="12.75">
      <c r="A329">
        <v>19</v>
      </c>
      <c r="B329" t="s">
        <v>51</v>
      </c>
      <c r="C329">
        <v>175</v>
      </c>
      <c r="D329">
        <v>36</v>
      </c>
      <c r="E329">
        <v>63</v>
      </c>
      <c r="F329">
        <v>76</v>
      </c>
      <c r="H329" t="str">
        <f t="shared" si="8"/>
        <v>Grade 3 Girls Brander Gardens A</v>
      </c>
      <c r="I329">
        <f>COUNTIF('Point Totals by Grade-Gender'!A:A,'Team Points Summary'!H329)</f>
        <v>1</v>
      </c>
    </row>
    <row r="330" spans="1:9" ht="12.75">
      <c r="A330">
        <v>20</v>
      </c>
      <c r="B330" t="s">
        <v>282</v>
      </c>
      <c r="C330">
        <v>185</v>
      </c>
      <c r="D330">
        <v>20</v>
      </c>
      <c r="E330">
        <v>59</v>
      </c>
      <c r="F330">
        <v>106</v>
      </c>
      <c r="H330" t="str">
        <f t="shared" si="8"/>
        <v>Grade 3 Girls St. Clement A</v>
      </c>
      <c r="I330">
        <f>COUNTIF('Point Totals by Grade-Gender'!A:A,'Team Points Summary'!H330)</f>
        <v>1</v>
      </c>
    </row>
    <row r="331" spans="1:9" ht="12.75">
      <c r="A331">
        <v>21</v>
      </c>
      <c r="B331" t="s">
        <v>413</v>
      </c>
      <c r="C331">
        <v>210</v>
      </c>
      <c r="D331">
        <v>50</v>
      </c>
      <c r="E331">
        <v>75</v>
      </c>
      <c r="F331">
        <v>85</v>
      </c>
      <c r="H331" t="str">
        <f t="shared" si="8"/>
        <v>Grade 3 Girls McKernan A</v>
      </c>
      <c r="I331">
        <f>COUNTIF('Point Totals by Grade-Gender'!A:A,'Team Points Summary'!H331)</f>
        <v>1</v>
      </c>
    </row>
    <row r="332" spans="1:9" ht="12.75">
      <c r="A332">
        <v>22</v>
      </c>
      <c r="B332" t="s">
        <v>278</v>
      </c>
      <c r="C332">
        <v>229</v>
      </c>
      <c r="D332">
        <v>40</v>
      </c>
      <c r="E332">
        <v>71</v>
      </c>
      <c r="F332">
        <v>118</v>
      </c>
      <c r="H332" t="str">
        <f t="shared" si="8"/>
        <v>Grade 3 Girls Suzuki Charter B</v>
      </c>
      <c r="I332">
        <f>COUNTIF('Point Totals by Grade-Gender'!A:A,'Team Points Summary'!H332)</f>
        <v>1</v>
      </c>
    </row>
    <row r="333" spans="1:9" ht="12.75">
      <c r="A333">
        <v>23</v>
      </c>
      <c r="B333" t="s">
        <v>403</v>
      </c>
      <c r="C333">
        <v>233</v>
      </c>
      <c r="D333">
        <v>70</v>
      </c>
      <c r="E333">
        <v>77</v>
      </c>
      <c r="F333">
        <v>86</v>
      </c>
      <c r="H333" t="str">
        <f t="shared" si="8"/>
        <v>Grade 3 Girls Edmonton Christian West B</v>
      </c>
      <c r="I333">
        <f>COUNTIF('Point Totals by Grade-Gender'!A:A,'Team Points Summary'!H333)</f>
        <v>1</v>
      </c>
    </row>
    <row r="334" spans="1:9" ht="12.75">
      <c r="A334">
        <v>24</v>
      </c>
      <c r="B334" t="s">
        <v>30</v>
      </c>
      <c r="C334">
        <v>235</v>
      </c>
      <c r="D334">
        <v>52</v>
      </c>
      <c r="E334">
        <v>60</v>
      </c>
      <c r="F334">
        <v>123</v>
      </c>
      <c r="H334" t="str">
        <f t="shared" si="8"/>
        <v>Grade 3 Girls George H. Luck A</v>
      </c>
      <c r="I334">
        <f>COUNTIF('Point Totals by Grade-Gender'!A:A,'Team Points Summary'!H334)</f>
        <v>1</v>
      </c>
    </row>
    <row r="335" spans="1:9" ht="12.75">
      <c r="A335">
        <v>25</v>
      </c>
      <c r="B335" t="s">
        <v>276</v>
      </c>
      <c r="C335">
        <v>250</v>
      </c>
      <c r="D335">
        <v>4</v>
      </c>
      <c r="E335">
        <v>110</v>
      </c>
      <c r="F335">
        <v>136</v>
      </c>
      <c r="H335" t="str">
        <f t="shared" si="8"/>
        <v>Grade 3 Girls Malmo A</v>
      </c>
      <c r="I335">
        <f>COUNTIF('Point Totals by Grade-Gender'!A:A,'Team Points Summary'!H335)</f>
        <v>1</v>
      </c>
    </row>
    <row r="336" spans="1:9" ht="12.75">
      <c r="A336">
        <v>26</v>
      </c>
      <c r="B336" t="s">
        <v>19</v>
      </c>
      <c r="C336">
        <v>255</v>
      </c>
      <c r="D336">
        <v>57</v>
      </c>
      <c r="E336">
        <v>81</v>
      </c>
      <c r="F336">
        <v>117</v>
      </c>
      <c r="H336" t="str">
        <f t="shared" si="8"/>
        <v>Grade 3 Girls Strathcona Christian Ac C</v>
      </c>
      <c r="I336">
        <f>COUNTIF('Point Totals by Grade-Gender'!A:A,'Team Points Summary'!H336)</f>
        <v>1</v>
      </c>
    </row>
    <row r="337" spans="1:9" ht="12.75">
      <c r="A337">
        <v>27</v>
      </c>
      <c r="B337" t="s">
        <v>21</v>
      </c>
      <c r="C337">
        <v>264</v>
      </c>
      <c r="D337">
        <v>69</v>
      </c>
      <c r="E337">
        <v>96</v>
      </c>
      <c r="F337">
        <v>99</v>
      </c>
      <c r="H337" t="str">
        <f t="shared" si="8"/>
        <v>Grade 3 Girls Pine Street B</v>
      </c>
      <c r="I337">
        <f>COUNTIF('Point Totals by Grade-Gender'!A:A,'Team Points Summary'!H337)</f>
        <v>1</v>
      </c>
    </row>
    <row r="338" spans="1:9" ht="12.75">
      <c r="A338">
        <v>28</v>
      </c>
      <c r="B338" t="s">
        <v>32</v>
      </c>
      <c r="C338">
        <v>265</v>
      </c>
      <c r="D338">
        <v>74</v>
      </c>
      <c r="E338">
        <v>94</v>
      </c>
      <c r="F338">
        <v>97</v>
      </c>
      <c r="H338" t="str">
        <f t="shared" si="8"/>
        <v>Grade 3 Girls Parkallen B</v>
      </c>
      <c r="I338">
        <f>COUNTIF('Point Totals by Grade-Gender'!A:A,'Team Points Summary'!H338)</f>
        <v>1</v>
      </c>
    </row>
    <row r="339" spans="1:9" ht="12.75">
      <c r="A339">
        <v>29</v>
      </c>
      <c r="B339" t="s">
        <v>23</v>
      </c>
      <c r="C339">
        <v>269</v>
      </c>
      <c r="D339">
        <v>80</v>
      </c>
      <c r="E339">
        <v>88</v>
      </c>
      <c r="F339">
        <v>101</v>
      </c>
      <c r="H339" t="str">
        <f t="shared" si="8"/>
        <v>Grade 3 Girls Earl Buxton B</v>
      </c>
      <c r="I339">
        <f>COUNTIF('Point Totals by Grade-Gender'!A:A,'Team Points Summary'!H339)</f>
        <v>1</v>
      </c>
    </row>
    <row r="340" spans="1:9" ht="12.75">
      <c r="A340">
        <v>30</v>
      </c>
      <c r="B340" t="s">
        <v>11</v>
      </c>
      <c r="C340">
        <v>271</v>
      </c>
      <c r="D340">
        <v>56</v>
      </c>
      <c r="E340">
        <v>107</v>
      </c>
      <c r="F340">
        <v>108</v>
      </c>
      <c r="H340" t="str">
        <f t="shared" si="8"/>
        <v>Grade 3 Girls Meadowlark Christian A</v>
      </c>
      <c r="I340">
        <f>COUNTIF('Point Totals by Grade-Gender'!A:A,'Team Points Summary'!H340)</f>
        <v>1</v>
      </c>
    </row>
    <row r="341" spans="1:9" ht="12.75">
      <c r="A341">
        <v>31</v>
      </c>
      <c r="B341" t="s">
        <v>64</v>
      </c>
      <c r="C341">
        <v>271</v>
      </c>
      <c r="D341">
        <v>26</v>
      </c>
      <c r="E341">
        <v>121</v>
      </c>
      <c r="F341">
        <v>124</v>
      </c>
      <c r="H341" t="str">
        <f t="shared" si="8"/>
        <v>Grade 3 Girls George P. Nicholson B</v>
      </c>
      <c r="I341">
        <f>COUNTIF('Point Totals by Grade-Gender'!A:A,'Team Points Summary'!H341)</f>
        <v>1</v>
      </c>
    </row>
    <row r="342" spans="1:9" ht="12.75">
      <c r="A342">
        <v>32</v>
      </c>
      <c r="B342" t="s">
        <v>233</v>
      </c>
      <c r="C342">
        <v>284</v>
      </c>
      <c r="D342">
        <v>89</v>
      </c>
      <c r="E342">
        <v>92</v>
      </c>
      <c r="F342">
        <v>103</v>
      </c>
      <c r="H342" t="str">
        <f t="shared" si="8"/>
        <v>Grade 3 Girls Holyrood B</v>
      </c>
      <c r="I342">
        <f>COUNTIF('Point Totals by Grade-Gender'!A:A,'Team Points Summary'!H342)</f>
        <v>1</v>
      </c>
    </row>
    <row r="343" spans="1:9" ht="12.75">
      <c r="A343">
        <v>33</v>
      </c>
      <c r="B343" t="s">
        <v>70</v>
      </c>
      <c r="C343">
        <v>308</v>
      </c>
      <c r="D343">
        <v>28</v>
      </c>
      <c r="E343">
        <v>109</v>
      </c>
      <c r="F343">
        <v>171</v>
      </c>
      <c r="H343" t="str">
        <f t="shared" si="8"/>
        <v>Grade 3 Girls Crawford Plains A</v>
      </c>
      <c r="I343">
        <f>COUNTIF('Point Totals by Grade-Gender'!A:A,'Team Points Summary'!H343)</f>
        <v>1</v>
      </c>
    </row>
    <row r="344" spans="1:9" ht="12.75">
      <c r="A344">
        <v>34</v>
      </c>
      <c r="B344" t="s">
        <v>68</v>
      </c>
      <c r="C344">
        <v>320</v>
      </c>
      <c r="D344">
        <v>68</v>
      </c>
      <c r="E344">
        <v>104</v>
      </c>
      <c r="F344">
        <v>148</v>
      </c>
      <c r="H344" t="str">
        <f t="shared" si="8"/>
        <v>Grade 3 Girls Lymburn School A</v>
      </c>
      <c r="I344">
        <f>COUNTIF('Point Totals by Grade-Gender'!A:A,'Team Points Summary'!H344)</f>
        <v>1</v>
      </c>
    </row>
    <row r="345" spans="1:9" ht="12.75">
      <c r="A345">
        <v>35</v>
      </c>
      <c r="B345" t="s">
        <v>69</v>
      </c>
      <c r="C345">
        <v>331</v>
      </c>
      <c r="D345">
        <v>24</v>
      </c>
      <c r="E345">
        <v>153</v>
      </c>
      <c r="F345">
        <v>154</v>
      </c>
      <c r="H345" t="str">
        <f t="shared" si="8"/>
        <v>Grade 3 Girls Steinhauer A</v>
      </c>
      <c r="I345">
        <f>COUNTIF('Point Totals by Grade-Gender'!A:A,'Team Points Summary'!H345)</f>
        <v>1</v>
      </c>
    </row>
    <row r="346" spans="1:9" ht="12.75">
      <c r="A346">
        <v>36</v>
      </c>
      <c r="B346" t="s">
        <v>34</v>
      </c>
      <c r="C346">
        <v>332</v>
      </c>
      <c r="D346">
        <v>67</v>
      </c>
      <c r="E346">
        <v>100</v>
      </c>
      <c r="F346">
        <v>165</v>
      </c>
      <c r="H346" t="str">
        <f t="shared" si="8"/>
        <v>Grade 3 Girls Greenview B</v>
      </c>
      <c r="I346">
        <f>COUNTIF('Point Totals by Grade-Gender'!A:A,'Team Points Summary'!H346)</f>
        <v>1</v>
      </c>
    </row>
    <row r="347" spans="1:9" ht="12.75">
      <c r="A347">
        <v>37</v>
      </c>
      <c r="B347" t="s">
        <v>20</v>
      </c>
      <c r="C347">
        <v>334</v>
      </c>
      <c r="D347">
        <v>91</v>
      </c>
      <c r="E347">
        <v>114</v>
      </c>
      <c r="F347">
        <v>129</v>
      </c>
      <c r="H347" t="str">
        <f t="shared" si="8"/>
        <v>Grade 3 Girls Michael A. Kostek B</v>
      </c>
      <c r="I347">
        <f>COUNTIF('Point Totals by Grade-Gender'!A:A,'Team Points Summary'!H347)</f>
        <v>1</v>
      </c>
    </row>
    <row r="348" spans="1:9" ht="12.75">
      <c r="A348">
        <v>38</v>
      </c>
      <c r="B348" t="s">
        <v>7</v>
      </c>
      <c r="C348">
        <v>349</v>
      </c>
      <c r="D348">
        <v>95</v>
      </c>
      <c r="E348">
        <v>113</v>
      </c>
      <c r="F348">
        <v>141</v>
      </c>
      <c r="H348" t="str">
        <f t="shared" si="8"/>
        <v>Grade 3 Girls Rio Terrace B</v>
      </c>
      <c r="I348">
        <f>COUNTIF('Point Totals by Grade-Gender'!A:A,'Team Points Summary'!H348)</f>
        <v>1</v>
      </c>
    </row>
    <row r="349" spans="1:9" ht="12.75">
      <c r="A349">
        <v>39</v>
      </c>
      <c r="B349" t="s">
        <v>275</v>
      </c>
      <c r="C349">
        <v>353</v>
      </c>
      <c r="D349">
        <v>51</v>
      </c>
      <c r="E349">
        <v>133</v>
      </c>
      <c r="F349">
        <v>169</v>
      </c>
      <c r="H349" t="str">
        <f t="shared" si="8"/>
        <v>Grade 3 Girls Johnny Bright A</v>
      </c>
      <c r="I349">
        <f>COUNTIF('Point Totals by Grade-Gender'!A:A,'Team Points Summary'!H349)</f>
        <v>1</v>
      </c>
    </row>
    <row r="350" spans="1:9" ht="12.75">
      <c r="A350">
        <v>40</v>
      </c>
      <c r="B350" t="s">
        <v>71</v>
      </c>
      <c r="C350">
        <v>371</v>
      </c>
      <c r="D350">
        <v>102</v>
      </c>
      <c r="E350">
        <v>122</v>
      </c>
      <c r="F350">
        <v>147</v>
      </c>
      <c r="H350" t="str">
        <f t="shared" si="8"/>
        <v>Grade 3 Girls Menisa A</v>
      </c>
      <c r="I350">
        <f>COUNTIF('Point Totals by Grade-Gender'!A:A,'Team Points Summary'!H350)</f>
        <v>1</v>
      </c>
    </row>
    <row r="351" spans="1:9" ht="12.75">
      <c r="A351">
        <v>41</v>
      </c>
      <c r="B351" t="s">
        <v>267</v>
      </c>
      <c r="C351">
        <v>381</v>
      </c>
      <c r="D351">
        <v>115</v>
      </c>
      <c r="E351">
        <v>116</v>
      </c>
      <c r="F351">
        <v>150</v>
      </c>
      <c r="H351" t="str">
        <f t="shared" si="8"/>
        <v>Grade 3 Girls Holyrood C</v>
      </c>
      <c r="I351">
        <f>COUNTIF('Point Totals by Grade-Gender'!A:A,'Team Points Summary'!H351)</f>
        <v>1</v>
      </c>
    </row>
    <row r="352" spans="1:9" ht="12.75">
      <c r="A352">
        <v>42</v>
      </c>
      <c r="B352" t="s">
        <v>10</v>
      </c>
      <c r="C352">
        <v>382</v>
      </c>
      <c r="D352">
        <v>61</v>
      </c>
      <c r="E352">
        <v>144</v>
      </c>
      <c r="F352">
        <v>177</v>
      </c>
      <c r="H352" t="str">
        <f t="shared" si="8"/>
        <v>Grade 3 Girls Victoria A</v>
      </c>
      <c r="I352">
        <f>COUNTIF('Point Totals by Grade-Gender'!A:A,'Team Points Summary'!H352)</f>
        <v>1</v>
      </c>
    </row>
    <row r="353" spans="1:9" ht="12.75">
      <c r="A353">
        <v>43</v>
      </c>
      <c r="B353" t="s">
        <v>280</v>
      </c>
      <c r="C353">
        <v>401</v>
      </c>
      <c r="D353">
        <v>132</v>
      </c>
      <c r="E353">
        <v>134</v>
      </c>
      <c r="F353">
        <v>135</v>
      </c>
      <c r="H353" t="str">
        <f t="shared" si="8"/>
        <v>Grade 3 Girls Suzuki Charter C</v>
      </c>
      <c r="I353">
        <f>COUNTIF('Point Totals by Grade-Gender'!A:A,'Team Points Summary'!H353)</f>
        <v>1</v>
      </c>
    </row>
    <row r="354" spans="1:9" ht="12.75">
      <c r="A354">
        <v>44</v>
      </c>
      <c r="B354" t="s">
        <v>29</v>
      </c>
      <c r="C354">
        <v>411</v>
      </c>
      <c r="D354">
        <v>93</v>
      </c>
      <c r="E354">
        <v>158</v>
      </c>
      <c r="F354">
        <v>160</v>
      </c>
      <c r="H354" t="str">
        <f t="shared" si="8"/>
        <v>Grade 3 Girls Centennial A</v>
      </c>
      <c r="I354">
        <f>COUNTIF('Point Totals by Grade-Gender'!A:A,'Team Points Summary'!H354)</f>
        <v>1</v>
      </c>
    </row>
    <row r="355" spans="1:9" ht="12.75">
      <c r="A355">
        <v>45</v>
      </c>
      <c r="B355" t="s">
        <v>418</v>
      </c>
      <c r="C355">
        <v>420</v>
      </c>
      <c r="D355">
        <v>112</v>
      </c>
      <c r="E355">
        <v>126</v>
      </c>
      <c r="F355">
        <v>182</v>
      </c>
      <c r="H355" t="str">
        <f t="shared" si="8"/>
        <v>Grade 3 Girls Uncas B</v>
      </c>
      <c r="I355">
        <f>COUNTIF('Point Totals by Grade-Gender'!A:A,'Team Points Summary'!H355)</f>
        <v>1</v>
      </c>
    </row>
    <row r="356" spans="1:9" ht="12.75">
      <c r="A356">
        <v>46</v>
      </c>
      <c r="B356" t="s">
        <v>26</v>
      </c>
      <c r="C356">
        <v>420</v>
      </c>
      <c r="D356">
        <v>119</v>
      </c>
      <c r="E356">
        <v>120</v>
      </c>
      <c r="F356">
        <v>181</v>
      </c>
      <c r="H356" t="str">
        <f t="shared" si="8"/>
        <v>Grade 3 Girls Strathcona Christian Ac D</v>
      </c>
      <c r="I356">
        <f>COUNTIF('Point Totals by Grade-Gender'!A:A,'Team Points Summary'!H356)</f>
        <v>1</v>
      </c>
    </row>
    <row r="357" spans="1:9" ht="12.75">
      <c r="A357">
        <v>47</v>
      </c>
      <c r="B357" t="s">
        <v>3</v>
      </c>
      <c r="C357">
        <v>421</v>
      </c>
      <c r="D357">
        <v>138</v>
      </c>
      <c r="E357">
        <v>140</v>
      </c>
      <c r="F357">
        <v>143</v>
      </c>
      <c r="H357" t="str">
        <f t="shared" si="8"/>
        <v>Grade 3 Girls Windsor Park B</v>
      </c>
      <c r="I357">
        <f>COUNTIF('Point Totals by Grade-Gender'!A:A,'Team Points Summary'!H357)</f>
        <v>1</v>
      </c>
    </row>
    <row r="358" spans="1:9" ht="12.75">
      <c r="A358">
        <v>48</v>
      </c>
      <c r="B358" t="s">
        <v>39</v>
      </c>
      <c r="C358">
        <v>434</v>
      </c>
      <c r="D358">
        <v>84</v>
      </c>
      <c r="E358">
        <v>174</v>
      </c>
      <c r="F358">
        <v>176</v>
      </c>
      <c r="H358" t="str">
        <f t="shared" si="8"/>
        <v>Grade 3 Girls Win Ferguson B</v>
      </c>
      <c r="I358">
        <f>COUNTIF('Point Totals by Grade-Gender'!A:A,'Team Points Summary'!H358)</f>
        <v>1</v>
      </c>
    </row>
    <row r="359" spans="1:9" ht="12.75">
      <c r="A359">
        <v>49</v>
      </c>
      <c r="B359" t="s">
        <v>22</v>
      </c>
      <c r="C359">
        <v>438</v>
      </c>
      <c r="D359">
        <v>130</v>
      </c>
      <c r="E359">
        <v>152</v>
      </c>
      <c r="F359">
        <v>156</v>
      </c>
      <c r="H359" t="str">
        <f t="shared" si="8"/>
        <v>Grade 3 Girls Michael A. Kostek C</v>
      </c>
      <c r="I359">
        <f>COUNTIF('Point Totals by Grade-Gender'!A:A,'Team Points Summary'!H359)</f>
        <v>1</v>
      </c>
    </row>
    <row r="360" spans="1:9" ht="12.75">
      <c r="A360">
        <v>50</v>
      </c>
      <c r="B360" t="s">
        <v>54</v>
      </c>
      <c r="C360">
        <v>439</v>
      </c>
      <c r="D360">
        <v>111</v>
      </c>
      <c r="E360">
        <v>145</v>
      </c>
      <c r="F360">
        <v>183</v>
      </c>
      <c r="H360" t="str">
        <f t="shared" si="8"/>
        <v>Grade 3 Girls Brander Gardens B</v>
      </c>
      <c r="I360">
        <f>COUNTIF('Point Totals by Grade-Gender'!A:A,'Team Points Summary'!H360)</f>
        <v>1</v>
      </c>
    </row>
    <row r="361" spans="1:9" ht="12.75">
      <c r="A361">
        <v>51</v>
      </c>
      <c r="B361" t="s">
        <v>419</v>
      </c>
      <c r="C361">
        <v>475</v>
      </c>
      <c r="D361">
        <v>139</v>
      </c>
      <c r="E361">
        <v>163</v>
      </c>
      <c r="F361">
        <v>173</v>
      </c>
      <c r="H361" t="str">
        <f t="shared" si="8"/>
        <v>Grade 3 Girls McKernan B</v>
      </c>
      <c r="I361">
        <f>COUNTIF('Point Totals by Grade-Gender'!A:A,'Team Points Summary'!H361)</f>
        <v>1</v>
      </c>
    </row>
    <row r="362" spans="1:9" ht="12.75">
      <c r="A362">
        <v>52</v>
      </c>
      <c r="B362" t="s">
        <v>279</v>
      </c>
      <c r="C362">
        <v>485</v>
      </c>
      <c r="D362">
        <v>159</v>
      </c>
      <c r="E362">
        <v>162</v>
      </c>
      <c r="F362">
        <v>164</v>
      </c>
      <c r="H362" t="str">
        <f t="shared" si="8"/>
        <v>Grade 3 Girls Malmo B</v>
      </c>
      <c r="I362">
        <f>COUNTIF('Point Totals by Grade-Gender'!A:A,'Team Points Summary'!H362)</f>
        <v>1</v>
      </c>
    </row>
    <row r="363" spans="1:9" ht="12.75">
      <c r="A363">
        <v>53</v>
      </c>
      <c r="B363" t="s">
        <v>12</v>
      </c>
      <c r="C363">
        <v>527</v>
      </c>
      <c r="D363">
        <v>166</v>
      </c>
      <c r="E363">
        <v>175</v>
      </c>
      <c r="F363">
        <v>186</v>
      </c>
      <c r="H363" t="str">
        <f t="shared" si="8"/>
        <v>Grade 3 Girls Crestwood A</v>
      </c>
      <c r="I363">
        <f>COUNTIF('Point Totals by Grade-Gender'!A:A,'Team Points Summary'!H363)</f>
        <v>1</v>
      </c>
    </row>
    <row r="364" spans="1:9" ht="12.75">
      <c r="A364">
        <v>54</v>
      </c>
      <c r="B364" t="s">
        <v>286</v>
      </c>
      <c r="C364">
        <v>541</v>
      </c>
      <c r="D364">
        <v>178</v>
      </c>
      <c r="E364">
        <v>179</v>
      </c>
      <c r="F364">
        <v>184</v>
      </c>
      <c r="H364" t="str">
        <f t="shared" si="8"/>
        <v>Grade 3 Girls St. Clement B</v>
      </c>
      <c r="I364">
        <f>COUNTIF('Point Totals by Grade-Gender'!A:A,'Team Points Summary'!H364)</f>
        <v>1</v>
      </c>
    </row>
    <row r="365" spans="3:9" ht="12.75">
      <c r="C365">
        <f>SUM(C311:C364)</f>
        <v>14223</v>
      </c>
      <c r="H365" s="1" t="s">
        <v>234</v>
      </c>
      <c r="I365">
        <f>COUNTIF('Point Totals by Grade-Gender'!A:A,'Team Points Summary'!H365)</f>
        <v>1</v>
      </c>
    </row>
    <row r="366" ht="12.75">
      <c r="H366" s="1"/>
    </row>
    <row r="367" ht="12.75">
      <c r="A367" s="1" t="s">
        <v>384</v>
      </c>
    </row>
    <row r="368" spans="1:9" ht="12.75">
      <c r="A368">
        <v>1</v>
      </c>
      <c r="B368" t="s">
        <v>1</v>
      </c>
      <c r="C368">
        <v>31</v>
      </c>
      <c r="D368">
        <v>1</v>
      </c>
      <c r="E368">
        <v>2</v>
      </c>
      <c r="F368">
        <v>28</v>
      </c>
      <c r="H368" t="str">
        <f aca="true" t="shared" si="9" ref="H368:H425">CONCATENATE("Grade 3 Boys ",B368)</f>
        <v>Grade 3 Boys Windsor Park A</v>
      </c>
      <c r="I368">
        <f>COUNTIF('Point Totals by Grade-Gender'!A:A,'Team Points Summary'!H368)</f>
        <v>1</v>
      </c>
    </row>
    <row r="369" spans="1:9" ht="12.75">
      <c r="A369">
        <v>2</v>
      </c>
      <c r="B369" t="s">
        <v>2</v>
      </c>
      <c r="C369">
        <v>37</v>
      </c>
      <c r="D369">
        <v>8</v>
      </c>
      <c r="E369">
        <v>11</v>
      </c>
      <c r="F369">
        <v>18</v>
      </c>
      <c r="H369" t="str">
        <f t="shared" si="9"/>
        <v>Grade 3 Boys Rio Terrace A</v>
      </c>
      <c r="I369">
        <f>COUNTIF('Point Totals by Grade-Gender'!A:A,'Team Points Summary'!H369)</f>
        <v>1</v>
      </c>
    </row>
    <row r="370" spans="1:9" ht="12.75">
      <c r="A370">
        <v>3</v>
      </c>
      <c r="B370" t="s">
        <v>29</v>
      </c>
      <c r="C370">
        <v>46</v>
      </c>
      <c r="D370">
        <v>7</v>
      </c>
      <c r="E370">
        <v>13</v>
      </c>
      <c r="F370">
        <v>26</v>
      </c>
      <c r="H370" t="str">
        <f t="shared" si="9"/>
        <v>Grade 3 Boys Centennial A</v>
      </c>
      <c r="I370">
        <f>COUNTIF('Point Totals by Grade-Gender'!A:A,'Team Points Summary'!H370)</f>
        <v>1</v>
      </c>
    </row>
    <row r="371" spans="1:9" ht="12.75">
      <c r="A371">
        <v>4</v>
      </c>
      <c r="B371" t="s">
        <v>74</v>
      </c>
      <c r="C371">
        <v>68</v>
      </c>
      <c r="D371">
        <v>4</v>
      </c>
      <c r="E371">
        <v>24</v>
      </c>
      <c r="F371">
        <v>40</v>
      </c>
      <c r="H371" t="str">
        <f t="shared" si="9"/>
        <v>Grade 3 Boys Holyrood A</v>
      </c>
      <c r="I371">
        <f>COUNTIF('Point Totals by Grade-Gender'!A:A,'Team Points Summary'!H371)</f>
        <v>1</v>
      </c>
    </row>
    <row r="372" spans="1:9" ht="12.75">
      <c r="A372">
        <v>5</v>
      </c>
      <c r="B372" t="s">
        <v>4</v>
      </c>
      <c r="C372">
        <v>68</v>
      </c>
      <c r="D372">
        <v>3</v>
      </c>
      <c r="E372">
        <v>32</v>
      </c>
      <c r="F372">
        <v>33</v>
      </c>
      <c r="H372" t="str">
        <f t="shared" si="9"/>
        <v>Grade 3 Boys Earl Buxton A</v>
      </c>
      <c r="I372">
        <f>COUNTIF('Point Totals by Grade-Gender'!A:A,'Team Points Summary'!H372)</f>
        <v>1</v>
      </c>
    </row>
    <row r="373" spans="1:9" ht="12.75">
      <c r="A373">
        <v>6</v>
      </c>
      <c r="B373" t="s">
        <v>6</v>
      </c>
      <c r="C373">
        <v>89</v>
      </c>
      <c r="D373">
        <v>10</v>
      </c>
      <c r="E373">
        <v>38</v>
      </c>
      <c r="F373">
        <v>41</v>
      </c>
      <c r="H373" t="str">
        <f t="shared" si="9"/>
        <v>Grade 3 Boys Strathcona Christian Ac A</v>
      </c>
      <c r="I373">
        <f>COUNTIF('Point Totals by Grade-Gender'!A:A,'Team Points Summary'!H373)</f>
        <v>1</v>
      </c>
    </row>
    <row r="374" spans="1:9" ht="12.75">
      <c r="A374">
        <v>7</v>
      </c>
      <c r="B374" t="s">
        <v>13</v>
      </c>
      <c r="C374">
        <v>92</v>
      </c>
      <c r="D374">
        <v>25</v>
      </c>
      <c r="E374">
        <v>30</v>
      </c>
      <c r="F374">
        <v>37</v>
      </c>
      <c r="H374" t="str">
        <f t="shared" si="9"/>
        <v>Grade 3 Boys Michael A. Kostek A</v>
      </c>
      <c r="I374">
        <f>COUNTIF('Point Totals by Grade-Gender'!A:A,'Team Points Summary'!H374)</f>
        <v>1</v>
      </c>
    </row>
    <row r="375" spans="1:9" ht="12.75">
      <c r="A375">
        <v>8</v>
      </c>
      <c r="B375" t="s">
        <v>63</v>
      </c>
      <c r="C375">
        <v>94</v>
      </c>
      <c r="D375">
        <v>19</v>
      </c>
      <c r="E375">
        <v>23</v>
      </c>
      <c r="F375">
        <v>52</v>
      </c>
      <c r="H375" t="str">
        <f t="shared" si="9"/>
        <v>Grade 3 Boys George P. Nicholson A</v>
      </c>
      <c r="I375">
        <f>COUNTIF('Point Totals by Grade-Gender'!A:A,'Team Points Summary'!H375)</f>
        <v>1</v>
      </c>
    </row>
    <row r="376" spans="1:9" ht="12.75">
      <c r="A376">
        <v>9</v>
      </c>
      <c r="B376" t="s">
        <v>30</v>
      </c>
      <c r="C376">
        <v>111</v>
      </c>
      <c r="D376">
        <v>5</v>
      </c>
      <c r="E376">
        <v>27</v>
      </c>
      <c r="F376">
        <v>79</v>
      </c>
      <c r="H376" t="str">
        <f t="shared" si="9"/>
        <v>Grade 3 Boys George H. Luck A</v>
      </c>
      <c r="I376">
        <f>COUNTIF('Point Totals by Grade-Gender'!A:A,'Team Points Summary'!H376)</f>
        <v>1</v>
      </c>
    </row>
    <row r="377" spans="1:9" ht="12.75">
      <c r="A377">
        <v>10</v>
      </c>
      <c r="B377" t="s">
        <v>9</v>
      </c>
      <c r="C377">
        <v>135</v>
      </c>
      <c r="D377">
        <v>12</v>
      </c>
      <c r="E377">
        <v>20</v>
      </c>
      <c r="F377">
        <v>103</v>
      </c>
      <c r="H377" t="str">
        <f t="shared" si="9"/>
        <v>Grade 3 Boys Pine Street A</v>
      </c>
      <c r="I377">
        <f>COUNTIF('Point Totals by Grade-Gender'!A:A,'Team Points Summary'!H377)</f>
        <v>1</v>
      </c>
    </row>
    <row r="378" spans="1:9" ht="12.75">
      <c r="A378">
        <v>11</v>
      </c>
      <c r="B378" t="s">
        <v>413</v>
      </c>
      <c r="C378">
        <v>145</v>
      </c>
      <c r="D378">
        <v>17</v>
      </c>
      <c r="E378">
        <v>34</v>
      </c>
      <c r="F378">
        <v>94</v>
      </c>
      <c r="H378" t="str">
        <f t="shared" si="9"/>
        <v>Grade 3 Boys McKernan A</v>
      </c>
      <c r="I378">
        <f>COUNTIF('Point Totals by Grade-Gender'!A:A,'Team Points Summary'!H378)</f>
        <v>1</v>
      </c>
    </row>
    <row r="379" spans="1:9" ht="12.75">
      <c r="A379">
        <v>12</v>
      </c>
      <c r="B379" t="s">
        <v>51</v>
      </c>
      <c r="C379">
        <v>157</v>
      </c>
      <c r="D379">
        <v>16</v>
      </c>
      <c r="E379">
        <v>44</v>
      </c>
      <c r="F379">
        <v>97</v>
      </c>
      <c r="H379" t="str">
        <f t="shared" si="9"/>
        <v>Grade 3 Boys Brander Gardens A</v>
      </c>
      <c r="I379">
        <f>COUNTIF('Point Totals by Grade-Gender'!A:A,'Team Points Summary'!H379)</f>
        <v>1</v>
      </c>
    </row>
    <row r="380" spans="1:9" ht="12.75">
      <c r="A380">
        <v>13</v>
      </c>
      <c r="B380" t="s">
        <v>16</v>
      </c>
      <c r="C380">
        <v>162</v>
      </c>
      <c r="D380">
        <v>48</v>
      </c>
      <c r="E380">
        <v>55</v>
      </c>
      <c r="F380">
        <v>59</v>
      </c>
      <c r="H380" t="str">
        <f t="shared" si="9"/>
        <v>Grade 3 Boys Edmonton Christian West A</v>
      </c>
      <c r="I380">
        <f>COUNTIF('Point Totals by Grade-Gender'!A:A,'Team Points Summary'!H380)</f>
        <v>1</v>
      </c>
    </row>
    <row r="381" spans="1:9" ht="12.75">
      <c r="A381">
        <v>14</v>
      </c>
      <c r="B381" t="s">
        <v>282</v>
      </c>
      <c r="C381">
        <v>174</v>
      </c>
      <c r="D381">
        <v>43</v>
      </c>
      <c r="E381">
        <v>45</v>
      </c>
      <c r="F381">
        <v>86</v>
      </c>
      <c r="H381" t="str">
        <f t="shared" si="9"/>
        <v>Grade 3 Boys St. Clement A</v>
      </c>
      <c r="I381">
        <f>COUNTIF('Point Totals by Grade-Gender'!A:A,'Team Points Summary'!H381)</f>
        <v>1</v>
      </c>
    </row>
    <row r="382" spans="1:9" ht="12.75">
      <c r="A382">
        <v>15</v>
      </c>
      <c r="B382" t="s">
        <v>78</v>
      </c>
      <c r="C382">
        <v>174</v>
      </c>
      <c r="D382">
        <v>46</v>
      </c>
      <c r="E382">
        <v>62</v>
      </c>
      <c r="F382">
        <v>66</v>
      </c>
      <c r="H382" t="str">
        <f t="shared" si="9"/>
        <v>Grade 3 Boys Winterburn A</v>
      </c>
      <c r="I382">
        <f>COUNTIF('Point Totals by Grade-Gender'!A:A,'Team Points Summary'!H382)</f>
        <v>1</v>
      </c>
    </row>
    <row r="383" spans="1:9" ht="12.75">
      <c r="A383">
        <v>16</v>
      </c>
      <c r="B383" t="s">
        <v>35</v>
      </c>
      <c r="C383">
        <v>178</v>
      </c>
      <c r="D383">
        <v>49</v>
      </c>
      <c r="E383">
        <v>56</v>
      </c>
      <c r="F383">
        <v>73</v>
      </c>
      <c r="H383" t="str">
        <f t="shared" si="9"/>
        <v>Grade 3 Boys Centennial B</v>
      </c>
      <c r="I383">
        <f>COUNTIF('Point Totals by Grade-Gender'!A:A,'Team Points Summary'!H383)</f>
        <v>1</v>
      </c>
    </row>
    <row r="384" spans="1:9" ht="12.75">
      <c r="A384">
        <v>17</v>
      </c>
      <c r="B384" t="s">
        <v>27</v>
      </c>
      <c r="C384">
        <v>179</v>
      </c>
      <c r="D384">
        <v>9</v>
      </c>
      <c r="E384">
        <v>71</v>
      </c>
      <c r="F384">
        <v>99</v>
      </c>
      <c r="H384" t="str">
        <f t="shared" si="9"/>
        <v>Grade 3 Boys Belgravia A</v>
      </c>
      <c r="I384">
        <f>COUNTIF('Point Totals by Grade-Gender'!A:A,'Team Points Summary'!H384)</f>
        <v>1</v>
      </c>
    </row>
    <row r="385" spans="1:9" ht="12.75">
      <c r="A385">
        <v>18</v>
      </c>
      <c r="B385" t="s">
        <v>10</v>
      </c>
      <c r="C385">
        <v>182</v>
      </c>
      <c r="D385">
        <v>31</v>
      </c>
      <c r="E385">
        <v>67</v>
      </c>
      <c r="F385">
        <v>84</v>
      </c>
      <c r="H385" t="str">
        <f t="shared" si="9"/>
        <v>Grade 3 Boys Victoria A</v>
      </c>
      <c r="I385">
        <f>COUNTIF('Point Totals by Grade-Gender'!A:A,'Team Points Summary'!H385)</f>
        <v>1</v>
      </c>
    </row>
    <row r="386" spans="1:9" ht="12.75">
      <c r="A386">
        <v>19</v>
      </c>
      <c r="B386" t="s">
        <v>3</v>
      </c>
      <c r="C386">
        <v>184</v>
      </c>
      <c r="D386">
        <v>60</v>
      </c>
      <c r="E386">
        <v>61</v>
      </c>
      <c r="F386">
        <v>63</v>
      </c>
      <c r="H386" t="str">
        <f t="shared" si="9"/>
        <v>Grade 3 Boys Windsor Park B</v>
      </c>
      <c r="I386">
        <f>COUNTIF('Point Totals by Grade-Gender'!A:A,'Team Points Summary'!H386)</f>
        <v>1</v>
      </c>
    </row>
    <row r="387" spans="1:9" ht="12.75">
      <c r="A387">
        <v>20</v>
      </c>
      <c r="B387" t="s">
        <v>233</v>
      </c>
      <c r="C387">
        <v>187</v>
      </c>
      <c r="D387">
        <v>54</v>
      </c>
      <c r="E387">
        <v>57</v>
      </c>
      <c r="F387">
        <v>76</v>
      </c>
      <c r="H387" t="str">
        <f t="shared" si="9"/>
        <v>Grade 3 Boys Holyrood B</v>
      </c>
      <c r="I387">
        <f>COUNTIF('Point Totals by Grade-Gender'!A:A,'Team Points Summary'!H387)</f>
        <v>1</v>
      </c>
    </row>
    <row r="388" spans="1:9" ht="12.75">
      <c r="A388">
        <v>21</v>
      </c>
      <c r="B388" t="s">
        <v>5</v>
      </c>
      <c r="C388">
        <v>193</v>
      </c>
      <c r="D388">
        <v>36</v>
      </c>
      <c r="E388">
        <v>72</v>
      </c>
      <c r="F388">
        <v>85</v>
      </c>
      <c r="H388" t="str">
        <f t="shared" si="9"/>
        <v>Grade 3 Boys Parkallen A</v>
      </c>
      <c r="I388">
        <f>COUNTIF('Point Totals by Grade-Gender'!A:A,'Team Points Summary'!H388)</f>
        <v>1</v>
      </c>
    </row>
    <row r="389" spans="1:9" ht="12.75">
      <c r="A389">
        <v>22</v>
      </c>
      <c r="B389" t="s">
        <v>7</v>
      </c>
      <c r="C389">
        <v>193</v>
      </c>
      <c r="D389">
        <v>50</v>
      </c>
      <c r="E389">
        <v>69</v>
      </c>
      <c r="F389">
        <v>74</v>
      </c>
      <c r="H389" t="str">
        <f t="shared" si="9"/>
        <v>Grade 3 Boys Rio Terrace B</v>
      </c>
      <c r="I389">
        <f>COUNTIF('Point Totals by Grade-Gender'!A:A,'Team Points Summary'!H389)</f>
        <v>1</v>
      </c>
    </row>
    <row r="390" spans="1:9" ht="12.75">
      <c r="A390">
        <v>23</v>
      </c>
      <c r="B390" t="s">
        <v>23</v>
      </c>
      <c r="C390">
        <v>198</v>
      </c>
      <c r="D390">
        <v>35</v>
      </c>
      <c r="E390">
        <v>58</v>
      </c>
      <c r="F390">
        <v>105</v>
      </c>
      <c r="H390" t="str">
        <f t="shared" si="9"/>
        <v>Grade 3 Boys Earl Buxton B</v>
      </c>
      <c r="I390">
        <f>COUNTIF('Point Totals by Grade-Gender'!A:A,'Team Points Summary'!H390)</f>
        <v>1</v>
      </c>
    </row>
    <row r="391" spans="1:9" ht="12.75">
      <c r="A391">
        <v>24</v>
      </c>
      <c r="B391" t="s">
        <v>28</v>
      </c>
      <c r="C391">
        <v>211</v>
      </c>
      <c r="D391">
        <v>14</v>
      </c>
      <c r="E391">
        <v>90</v>
      </c>
      <c r="F391">
        <v>107</v>
      </c>
      <c r="H391" t="str">
        <f t="shared" si="9"/>
        <v>Grade 3 Boys Greenview A</v>
      </c>
      <c r="I391">
        <f>COUNTIF('Point Totals by Grade-Gender'!A:A,'Team Points Summary'!H391)</f>
        <v>1</v>
      </c>
    </row>
    <row r="392" spans="1:9" ht="12.75">
      <c r="A392">
        <v>25</v>
      </c>
      <c r="B392" t="s">
        <v>399</v>
      </c>
      <c r="C392">
        <v>222</v>
      </c>
      <c r="D392">
        <v>64</v>
      </c>
      <c r="E392">
        <v>65</v>
      </c>
      <c r="F392">
        <v>93</v>
      </c>
      <c r="H392" t="str">
        <f t="shared" si="9"/>
        <v>Grade 3 Boys Windsor Park C</v>
      </c>
      <c r="I392">
        <f>COUNTIF('Point Totals by Grade-Gender'!A:A,'Team Points Summary'!H392)</f>
        <v>1</v>
      </c>
    </row>
    <row r="393" spans="1:9" ht="12.75">
      <c r="A393">
        <v>26</v>
      </c>
      <c r="B393" t="s">
        <v>276</v>
      </c>
      <c r="C393">
        <v>252</v>
      </c>
      <c r="D393">
        <v>21</v>
      </c>
      <c r="E393">
        <v>77</v>
      </c>
      <c r="F393">
        <v>154</v>
      </c>
      <c r="H393" t="str">
        <f t="shared" si="9"/>
        <v>Grade 3 Boys Malmo A</v>
      </c>
      <c r="I393">
        <f>COUNTIF('Point Totals by Grade-Gender'!A:A,'Team Points Summary'!H393)</f>
        <v>1</v>
      </c>
    </row>
    <row r="394" spans="1:9" ht="12.75">
      <c r="A394">
        <v>27</v>
      </c>
      <c r="B394" t="s">
        <v>17</v>
      </c>
      <c r="C394">
        <v>263</v>
      </c>
      <c r="D394">
        <v>75</v>
      </c>
      <c r="E394">
        <v>87</v>
      </c>
      <c r="F394">
        <v>101</v>
      </c>
      <c r="H394" t="str">
        <f t="shared" si="9"/>
        <v>Grade 3 Boys Rio Terrace C</v>
      </c>
      <c r="I394">
        <f>COUNTIF('Point Totals by Grade-Gender'!A:A,'Team Points Summary'!H394)</f>
        <v>1</v>
      </c>
    </row>
    <row r="395" spans="1:9" ht="12.75">
      <c r="A395">
        <v>28</v>
      </c>
      <c r="B395" t="s">
        <v>232</v>
      </c>
      <c r="C395">
        <v>265</v>
      </c>
      <c r="D395">
        <v>6</v>
      </c>
      <c r="E395">
        <v>127</v>
      </c>
      <c r="F395">
        <v>132</v>
      </c>
      <c r="H395" t="str">
        <f t="shared" si="9"/>
        <v>Grade 3 Boys Aldergrove A</v>
      </c>
      <c r="I395">
        <f>COUNTIF('Point Totals by Grade-Gender'!A:A,'Team Points Summary'!H395)</f>
        <v>1</v>
      </c>
    </row>
    <row r="396" spans="1:9" ht="12.75">
      <c r="A396">
        <v>29</v>
      </c>
      <c r="B396" t="s">
        <v>414</v>
      </c>
      <c r="C396">
        <v>269</v>
      </c>
      <c r="D396">
        <v>80</v>
      </c>
      <c r="E396">
        <v>91</v>
      </c>
      <c r="F396">
        <v>98</v>
      </c>
      <c r="H396" t="str">
        <f t="shared" si="9"/>
        <v>Grade 3 Boys Meyokumin A</v>
      </c>
      <c r="I396">
        <f>COUNTIF('Point Totals by Grade-Gender'!A:A,'Team Points Summary'!H396)</f>
        <v>1</v>
      </c>
    </row>
    <row r="397" spans="1:9" ht="12.75">
      <c r="A397">
        <v>30</v>
      </c>
      <c r="B397" t="s">
        <v>64</v>
      </c>
      <c r="C397">
        <v>270</v>
      </c>
      <c r="D397">
        <v>68</v>
      </c>
      <c r="E397">
        <v>96</v>
      </c>
      <c r="F397">
        <v>106</v>
      </c>
      <c r="H397" t="str">
        <f t="shared" si="9"/>
        <v>Grade 3 Boys George P. Nicholson B</v>
      </c>
      <c r="I397">
        <f>COUNTIF('Point Totals by Grade-Gender'!A:A,'Team Points Summary'!H397)</f>
        <v>1</v>
      </c>
    </row>
    <row r="398" spans="1:9" ht="12.75">
      <c r="A398">
        <v>31</v>
      </c>
      <c r="B398" t="s">
        <v>267</v>
      </c>
      <c r="C398">
        <v>295</v>
      </c>
      <c r="D398">
        <v>81</v>
      </c>
      <c r="E398">
        <v>89</v>
      </c>
      <c r="F398">
        <v>125</v>
      </c>
      <c r="H398" t="str">
        <f t="shared" si="9"/>
        <v>Grade 3 Boys Holyrood C</v>
      </c>
      <c r="I398">
        <f>COUNTIF('Point Totals by Grade-Gender'!A:A,'Team Points Summary'!H398)</f>
        <v>1</v>
      </c>
    </row>
    <row r="399" spans="1:9" ht="12.75">
      <c r="A399">
        <v>32</v>
      </c>
      <c r="B399" t="s">
        <v>11</v>
      </c>
      <c r="C399">
        <v>300</v>
      </c>
      <c r="D399">
        <v>29</v>
      </c>
      <c r="E399">
        <v>92</v>
      </c>
      <c r="F399">
        <v>179</v>
      </c>
      <c r="H399" t="str">
        <f t="shared" si="9"/>
        <v>Grade 3 Boys Meadowlark Christian A</v>
      </c>
      <c r="I399">
        <f>COUNTIF('Point Totals by Grade-Gender'!A:A,'Team Points Summary'!H399)</f>
        <v>1</v>
      </c>
    </row>
    <row r="400" spans="1:9" ht="12.75">
      <c r="A400">
        <v>33</v>
      </c>
      <c r="B400" t="s">
        <v>277</v>
      </c>
      <c r="C400">
        <v>317</v>
      </c>
      <c r="D400">
        <v>51</v>
      </c>
      <c r="E400">
        <v>83</v>
      </c>
      <c r="F400">
        <v>183</v>
      </c>
      <c r="H400" t="str">
        <f t="shared" si="9"/>
        <v>Grade 3 Boys Suzuki Charter A</v>
      </c>
      <c r="I400">
        <f>COUNTIF('Point Totals by Grade-Gender'!A:A,'Team Points Summary'!H400)</f>
        <v>1</v>
      </c>
    </row>
    <row r="401" spans="1:9" ht="12.75">
      <c r="A401">
        <v>34</v>
      </c>
      <c r="B401" t="s">
        <v>12</v>
      </c>
      <c r="C401">
        <v>321</v>
      </c>
      <c r="D401">
        <v>39</v>
      </c>
      <c r="E401">
        <v>121</v>
      </c>
      <c r="F401">
        <v>161</v>
      </c>
      <c r="H401" t="str">
        <f t="shared" si="9"/>
        <v>Grade 3 Boys Crestwood A</v>
      </c>
      <c r="I401">
        <f>COUNTIF('Point Totals by Grade-Gender'!A:A,'Team Points Summary'!H401)</f>
        <v>1</v>
      </c>
    </row>
    <row r="402" spans="1:9" ht="12.75">
      <c r="A402">
        <v>35</v>
      </c>
      <c r="B402" t="s">
        <v>14</v>
      </c>
      <c r="C402">
        <v>326</v>
      </c>
      <c r="D402">
        <v>47</v>
      </c>
      <c r="E402">
        <v>124</v>
      </c>
      <c r="F402">
        <v>155</v>
      </c>
      <c r="H402" t="str">
        <f t="shared" si="9"/>
        <v>Grade 3 Boys Strathcona Christian Ac B</v>
      </c>
      <c r="I402">
        <f>COUNTIF('Point Totals by Grade-Gender'!A:A,'Team Points Summary'!H402)</f>
        <v>1</v>
      </c>
    </row>
    <row r="403" spans="1:9" ht="12.75">
      <c r="A403">
        <v>36</v>
      </c>
      <c r="B403" t="s">
        <v>403</v>
      </c>
      <c r="C403">
        <v>329</v>
      </c>
      <c r="D403">
        <v>70</v>
      </c>
      <c r="E403">
        <v>78</v>
      </c>
      <c r="F403">
        <v>181</v>
      </c>
      <c r="H403" t="str">
        <f t="shared" si="9"/>
        <v>Grade 3 Boys Edmonton Christian West B</v>
      </c>
      <c r="I403">
        <f>COUNTIF('Point Totals by Grade-Gender'!A:A,'Team Points Summary'!H403)</f>
        <v>1</v>
      </c>
    </row>
    <row r="404" spans="1:9" ht="12.75">
      <c r="A404">
        <v>37</v>
      </c>
      <c r="B404" t="s">
        <v>33</v>
      </c>
      <c r="C404">
        <v>354</v>
      </c>
      <c r="D404">
        <v>111</v>
      </c>
      <c r="E404">
        <v>117</v>
      </c>
      <c r="F404">
        <v>126</v>
      </c>
      <c r="H404" t="str">
        <f t="shared" si="9"/>
        <v>Grade 3 Boys George H. Luck B</v>
      </c>
      <c r="I404">
        <f>COUNTIF('Point Totals by Grade-Gender'!A:A,'Team Points Summary'!H404)</f>
        <v>1</v>
      </c>
    </row>
    <row r="405" spans="1:9" ht="12.75">
      <c r="A405">
        <v>38</v>
      </c>
      <c r="B405" t="s">
        <v>45</v>
      </c>
      <c r="C405">
        <v>366</v>
      </c>
      <c r="D405">
        <v>42</v>
      </c>
      <c r="E405">
        <v>118</v>
      </c>
      <c r="F405">
        <v>206</v>
      </c>
      <c r="H405" t="str">
        <f t="shared" si="9"/>
        <v>Grade 3 Boys Uncas A</v>
      </c>
      <c r="I405">
        <f>COUNTIF('Point Totals by Grade-Gender'!A:A,'Team Points Summary'!H405)</f>
        <v>1</v>
      </c>
    </row>
    <row r="406" spans="1:9" ht="12.75">
      <c r="A406">
        <v>39</v>
      </c>
      <c r="B406" t="s">
        <v>271</v>
      </c>
      <c r="C406">
        <v>374</v>
      </c>
      <c r="D406">
        <v>112</v>
      </c>
      <c r="E406">
        <v>113</v>
      </c>
      <c r="F406">
        <v>149</v>
      </c>
      <c r="H406" t="str">
        <f t="shared" si="9"/>
        <v>Grade 3 Boys Rio Terrace D</v>
      </c>
      <c r="I406">
        <f>COUNTIF('Point Totals by Grade-Gender'!A:A,'Team Points Summary'!H406)</f>
        <v>1</v>
      </c>
    </row>
    <row r="407" spans="1:9" ht="12.75">
      <c r="A407">
        <v>40</v>
      </c>
      <c r="B407" t="s">
        <v>37</v>
      </c>
      <c r="C407">
        <v>390</v>
      </c>
      <c r="D407">
        <v>109</v>
      </c>
      <c r="E407">
        <v>137</v>
      </c>
      <c r="F407">
        <v>144</v>
      </c>
      <c r="H407" t="str">
        <f t="shared" si="9"/>
        <v>Grade 3 Boys Earl Buxton C</v>
      </c>
      <c r="I407">
        <f>COUNTIF('Point Totals by Grade-Gender'!A:A,'Team Points Summary'!H407)</f>
        <v>1</v>
      </c>
    </row>
    <row r="408" spans="1:9" ht="12.75">
      <c r="A408">
        <v>41</v>
      </c>
      <c r="B408" t="s">
        <v>275</v>
      </c>
      <c r="C408">
        <v>397</v>
      </c>
      <c r="D408">
        <v>100</v>
      </c>
      <c r="E408">
        <v>140</v>
      </c>
      <c r="F408">
        <v>157</v>
      </c>
      <c r="H408" t="str">
        <f t="shared" si="9"/>
        <v>Grade 3 Boys Johnny Bright A</v>
      </c>
      <c r="I408">
        <f>COUNTIF('Point Totals by Grade-Gender'!A:A,'Team Points Summary'!H408)</f>
        <v>1</v>
      </c>
    </row>
    <row r="409" spans="1:9" ht="12.75">
      <c r="A409">
        <v>42</v>
      </c>
      <c r="B409" t="s">
        <v>415</v>
      </c>
      <c r="C409">
        <v>399</v>
      </c>
      <c r="D409">
        <v>114</v>
      </c>
      <c r="E409">
        <v>115</v>
      </c>
      <c r="F409">
        <v>170</v>
      </c>
      <c r="H409" t="str">
        <f t="shared" si="9"/>
        <v>Grade 3 Boys Meyokumin B</v>
      </c>
      <c r="I409">
        <f>COUNTIF('Point Totals by Grade-Gender'!A:A,'Team Points Summary'!H409)</f>
        <v>1</v>
      </c>
    </row>
    <row r="410" spans="1:9" ht="12.75">
      <c r="A410">
        <v>43</v>
      </c>
      <c r="B410" t="s">
        <v>34</v>
      </c>
      <c r="C410">
        <v>400</v>
      </c>
      <c r="D410">
        <v>128</v>
      </c>
      <c r="E410">
        <v>134</v>
      </c>
      <c r="F410">
        <v>138</v>
      </c>
      <c r="H410" t="str">
        <f t="shared" si="9"/>
        <v>Grade 3 Boys Greenview B</v>
      </c>
      <c r="I410">
        <f>COUNTIF('Point Totals by Grade-Gender'!A:A,'Team Points Summary'!H410)</f>
        <v>1</v>
      </c>
    </row>
    <row r="411" spans="1:9" ht="12.75">
      <c r="A411">
        <v>44</v>
      </c>
      <c r="B411" t="s">
        <v>72</v>
      </c>
      <c r="C411">
        <v>401</v>
      </c>
      <c r="D411">
        <v>116</v>
      </c>
      <c r="E411">
        <v>139</v>
      </c>
      <c r="F411">
        <v>146</v>
      </c>
      <c r="H411" t="str">
        <f t="shared" si="9"/>
        <v>Grade 3 Boys Victoria B</v>
      </c>
      <c r="I411">
        <f>COUNTIF('Point Totals by Grade-Gender'!A:A,'Team Points Summary'!H411)</f>
        <v>1</v>
      </c>
    </row>
    <row r="412" spans="1:9" ht="12.75">
      <c r="A412">
        <v>45</v>
      </c>
      <c r="B412" t="s">
        <v>40</v>
      </c>
      <c r="C412">
        <v>444</v>
      </c>
      <c r="D412">
        <v>145</v>
      </c>
      <c r="E412">
        <v>148</v>
      </c>
      <c r="F412">
        <v>151</v>
      </c>
      <c r="H412" t="str">
        <f t="shared" si="9"/>
        <v>Grade 3 Boys Earl Buxton D</v>
      </c>
      <c r="I412">
        <f>COUNTIF('Point Totals by Grade-Gender'!A:A,'Team Points Summary'!H412)</f>
        <v>1</v>
      </c>
    </row>
    <row r="413" spans="1:9" ht="12.75">
      <c r="A413">
        <v>46</v>
      </c>
      <c r="B413" t="s">
        <v>38</v>
      </c>
      <c r="C413">
        <v>463</v>
      </c>
      <c r="D413">
        <v>135</v>
      </c>
      <c r="E413">
        <v>162</v>
      </c>
      <c r="F413">
        <v>166</v>
      </c>
      <c r="H413" t="str">
        <f t="shared" si="9"/>
        <v>Grade 3 Boys George H. Luck C</v>
      </c>
      <c r="I413">
        <f>COUNTIF('Point Totals by Grade-Gender'!A:A,'Team Points Summary'!H413)</f>
        <v>1</v>
      </c>
    </row>
    <row r="414" spans="1:9" ht="12.75">
      <c r="A414">
        <v>47</v>
      </c>
      <c r="B414" t="s">
        <v>268</v>
      </c>
      <c r="C414">
        <v>465</v>
      </c>
      <c r="D414">
        <v>133</v>
      </c>
      <c r="E414">
        <v>150</v>
      </c>
      <c r="F414">
        <v>182</v>
      </c>
      <c r="H414" t="str">
        <f t="shared" si="9"/>
        <v>Grade 3 Boys Holyrood D</v>
      </c>
      <c r="I414">
        <f>COUNTIF('Point Totals by Grade-Gender'!A:A,'Team Points Summary'!H414)</f>
        <v>1</v>
      </c>
    </row>
    <row r="415" spans="1:9" ht="12.75">
      <c r="A415">
        <v>48</v>
      </c>
      <c r="B415" t="s">
        <v>401</v>
      </c>
      <c r="C415">
        <v>474</v>
      </c>
      <c r="D415">
        <v>147</v>
      </c>
      <c r="E415">
        <v>163</v>
      </c>
      <c r="F415">
        <v>164</v>
      </c>
      <c r="H415" t="str">
        <f t="shared" si="9"/>
        <v>Grade 3 Boys Greenview C</v>
      </c>
      <c r="I415">
        <f>COUNTIF('Point Totals by Grade-Gender'!A:A,'Team Points Summary'!H415)</f>
        <v>1</v>
      </c>
    </row>
    <row r="416" spans="1:9" ht="12.75">
      <c r="A416">
        <v>49</v>
      </c>
      <c r="B416" t="s">
        <v>286</v>
      </c>
      <c r="C416">
        <v>476</v>
      </c>
      <c r="D416">
        <v>129</v>
      </c>
      <c r="E416">
        <v>172</v>
      </c>
      <c r="F416">
        <v>175</v>
      </c>
      <c r="H416" t="str">
        <f t="shared" si="9"/>
        <v>Grade 3 Boys St. Clement B</v>
      </c>
      <c r="I416">
        <f>COUNTIF('Point Totals by Grade-Gender'!A:A,'Team Points Summary'!H416)</f>
        <v>1</v>
      </c>
    </row>
    <row r="417" spans="1:9" ht="12.75">
      <c r="A417">
        <v>50</v>
      </c>
      <c r="B417" t="s">
        <v>70</v>
      </c>
      <c r="C417">
        <v>488</v>
      </c>
      <c r="D417">
        <v>141</v>
      </c>
      <c r="E417">
        <v>160</v>
      </c>
      <c r="F417">
        <v>187</v>
      </c>
      <c r="H417" t="str">
        <f t="shared" si="9"/>
        <v>Grade 3 Boys Crawford Plains A</v>
      </c>
      <c r="I417">
        <f>COUNTIF('Point Totals by Grade-Gender'!A:A,'Team Points Summary'!H417)</f>
        <v>1</v>
      </c>
    </row>
    <row r="418" spans="1:9" ht="12.75">
      <c r="A418">
        <v>51</v>
      </c>
      <c r="B418" t="s">
        <v>68</v>
      </c>
      <c r="C418">
        <v>493</v>
      </c>
      <c r="D418">
        <v>131</v>
      </c>
      <c r="E418">
        <v>142</v>
      </c>
      <c r="F418">
        <v>220</v>
      </c>
      <c r="H418" t="str">
        <f t="shared" si="9"/>
        <v>Grade 3 Boys Lymburn School A</v>
      </c>
      <c r="I418">
        <f>COUNTIF('Point Totals by Grade-Gender'!A:A,'Team Points Summary'!H418)</f>
        <v>1</v>
      </c>
    </row>
    <row r="419" spans="1:9" ht="12.75">
      <c r="A419">
        <v>52</v>
      </c>
      <c r="B419" t="s">
        <v>32</v>
      </c>
      <c r="C419">
        <v>494</v>
      </c>
      <c r="D419">
        <v>123</v>
      </c>
      <c r="E419">
        <v>169</v>
      </c>
      <c r="F419">
        <v>202</v>
      </c>
      <c r="H419" t="str">
        <f t="shared" si="9"/>
        <v>Grade 3 Boys Parkallen B</v>
      </c>
      <c r="I419">
        <f>COUNTIF('Point Totals by Grade-Gender'!A:A,'Team Points Summary'!H419)</f>
        <v>1</v>
      </c>
    </row>
    <row r="420" spans="1:9" ht="12.75">
      <c r="A420">
        <v>53</v>
      </c>
      <c r="B420" t="s">
        <v>279</v>
      </c>
      <c r="C420">
        <v>519</v>
      </c>
      <c r="D420">
        <v>159</v>
      </c>
      <c r="E420">
        <v>171</v>
      </c>
      <c r="F420">
        <v>189</v>
      </c>
      <c r="H420" t="str">
        <f t="shared" si="9"/>
        <v>Grade 3 Boys Malmo B</v>
      </c>
      <c r="I420">
        <f>COUNTIF('Point Totals by Grade-Gender'!A:A,'Team Points Summary'!H420)</f>
        <v>1</v>
      </c>
    </row>
    <row r="421" spans="1:9" ht="12.75">
      <c r="A421">
        <v>54</v>
      </c>
      <c r="B421" t="s">
        <v>402</v>
      </c>
      <c r="C421">
        <v>533</v>
      </c>
      <c r="D421">
        <v>152</v>
      </c>
      <c r="E421">
        <v>177</v>
      </c>
      <c r="F421">
        <v>204</v>
      </c>
      <c r="H421" t="str">
        <f t="shared" si="9"/>
        <v>Grade 3 Boys Rio Terrace E</v>
      </c>
      <c r="I421">
        <f>COUNTIF('Point Totals by Grade-Gender'!A:A,'Team Points Summary'!H421)</f>
        <v>1</v>
      </c>
    </row>
    <row r="422" spans="1:9" ht="12.75">
      <c r="A422">
        <v>55</v>
      </c>
      <c r="B422" t="s">
        <v>20</v>
      </c>
      <c r="C422">
        <v>545</v>
      </c>
      <c r="D422">
        <v>168</v>
      </c>
      <c r="E422">
        <v>185</v>
      </c>
      <c r="F422">
        <v>192</v>
      </c>
      <c r="H422" t="str">
        <f t="shared" si="9"/>
        <v>Grade 3 Boys Michael A. Kostek B</v>
      </c>
      <c r="I422">
        <f>COUNTIF('Point Totals by Grade-Gender'!A:A,'Team Points Summary'!H422)</f>
        <v>1</v>
      </c>
    </row>
    <row r="423" spans="1:9" ht="12.75">
      <c r="A423">
        <v>56</v>
      </c>
      <c r="B423" t="s">
        <v>416</v>
      </c>
      <c r="C423">
        <v>569</v>
      </c>
      <c r="D423">
        <v>165</v>
      </c>
      <c r="E423">
        <v>199</v>
      </c>
      <c r="F423">
        <v>205</v>
      </c>
      <c r="H423" t="str">
        <f t="shared" si="9"/>
        <v>Grade 3 Boys Greenview D</v>
      </c>
      <c r="I423">
        <f>COUNTIF('Point Totals by Grade-Gender'!A:A,'Team Points Summary'!H423)</f>
        <v>1</v>
      </c>
    </row>
    <row r="424" spans="1:9" ht="12.75">
      <c r="A424">
        <v>57</v>
      </c>
      <c r="B424" t="s">
        <v>417</v>
      </c>
      <c r="C424">
        <v>603</v>
      </c>
      <c r="D424">
        <v>196</v>
      </c>
      <c r="E424">
        <v>197</v>
      </c>
      <c r="F424">
        <v>210</v>
      </c>
      <c r="H424" t="str">
        <f t="shared" si="9"/>
        <v>Grade 3 Boys Malmo C</v>
      </c>
      <c r="I424">
        <f>COUNTIF('Point Totals by Grade-Gender'!A:A,'Team Points Summary'!H424)</f>
        <v>1</v>
      </c>
    </row>
    <row r="425" spans="1:9" ht="12.75">
      <c r="A425">
        <v>58</v>
      </c>
      <c r="B425" t="s">
        <v>22</v>
      </c>
      <c r="C425">
        <v>620</v>
      </c>
      <c r="D425">
        <v>193</v>
      </c>
      <c r="E425">
        <v>211</v>
      </c>
      <c r="F425">
        <v>216</v>
      </c>
      <c r="H425" t="str">
        <f t="shared" si="9"/>
        <v>Grade 3 Boys Michael A. Kostek C</v>
      </c>
      <c r="I425">
        <f>COUNTIF('Point Totals by Grade-Gender'!A:A,'Team Points Summary'!H425)</f>
        <v>1</v>
      </c>
    </row>
    <row r="426" spans="3:9" ht="12.75">
      <c r="C426">
        <f>SUM(C368:C425)</f>
        <v>16984</v>
      </c>
      <c r="H426" s="1" t="s">
        <v>235</v>
      </c>
      <c r="I426">
        <f>COUNTIF('Point Totals by Grade-Gender'!A:A,'Team Points Summary'!H426)</f>
        <v>1</v>
      </c>
    </row>
    <row r="427" ht="12.75">
      <c r="H427" s="1"/>
    </row>
    <row r="428" ht="12.75">
      <c r="A428" s="1" t="s">
        <v>385</v>
      </c>
    </row>
    <row r="429" spans="1:9" ht="12.75">
      <c r="A429">
        <v>1</v>
      </c>
      <c r="B429" t="s">
        <v>1</v>
      </c>
      <c r="C429">
        <v>12</v>
      </c>
      <c r="D429">
        <v>1</v>
      </c>
      <c r="E429">
        <v>3</v>
      </c>
      <c r="F429">
        <v>8</v>
      </c>
      <c r="H429" t="str">
        <f>CONCATENATE("Grade 4 Girls ",B429)</f>
        <v>Grade 4 Girls Windsor Park A</v>
      </c>
      <c r="I429">
        <f>COUNTIF('Point Totals by Grade-Gender'!A:A,'Team Points Summary'!H429)</f>
        <v>1</v>
      </c>
    </row>
    <row r="430" spans="1:9" ht="12.75">
      <c r="A430">
        <v>2</v>
      </c>
      <c r="B430" t="s">
        <v>6</v>
      </c>
      <c r="C430">
        <v>49</v>
      </c>
      <c r="D430">
        <v>2</v>
      </c>
      <c r="E430">
        <v>19</v>
      </c>
      <c r="F430">
        <v>28</v>
      </c>
      <c r="H430" t="str">
        <f aca="true" t="shared" si="10" ref="H430:H478">CONCATENATE("Grade 4 Girls ",B430)</f>
        <v>Grade 4 Girls Strathcona Christian Ac A</v>
      </c>
      <c r="I430">
        <f>COUNTIF('Point Totals by Grade-Gender'!A:A,'Team Points Summary'!H430)</f>
        <v>1</v>
      </c>
    </row>
    <row r="431" spans="1:9" ht="12.75">
      <c r="A431">
        <v>3</v>
      </c>
      <c r="B431" t="s">
        <v>43</v>
      </c>
      <c r="C431">
        <v>50</v>
      </c>
      <c r="D431">
        <v>10</v>
      </c>
      <c r="E431">
        <v>17</v>
      </c>
      <c r="F431">
        <v>23</v>
      </c>
      <c r="H431" t="str">
        <f t="shared" si="10"/>
        <v>Grade 4 Girls Wes Hosford A</v>
      </c>
      <c r="I431">
        <f>COUNTIF('Point Totals by Grade-Gender'!A:A,'Team Points Summary'!H431)</f>
        <v>1</v>
      </c>
    </row>
    <row r="432" spans="1:9" ht="12.75">
      <c r="A432">
        <v>4</v>
      </c>
      <c r="B432" t="s">
        <v>74</v>
      </c>
      <c r="C432">
        <v>55</v>
      </c>
      <c r="D432">
        <v>5</v>
      </c>
      <c r="E432">
        <v>18</v>
      </c>
      <c r="F432">
        <v>32</v>
      </c>
      <c r="H432" t="str">
        <f t="shared" si="10"/>
        <v>Grade 4 Girls Holyrood A</v>
      </c>
      <c r="I432">
        <f>COUNTIF('Point Totals by Grade-Gender'!A:A,'Team Points Summary'!H432)</f>
        <v>1</v>
      </c>
    </row>
    <row r="433" spans="1:9" ht="12.75">
      <c r="A433">
        <v>5</v>
      </c>
      <c r="B433" t="s">
        <v>9</v>
      </c>
      <c r="C433">
        <v>75</v>
      </c>
      <c r="D433">
        <v>14</v>
      </c>
      <c r="E433">
        <v>22</v>
      </c>
      <c r="F433">
        <v>39</v>
      </c>
      <c r="H433" t="str">
        <f t="shared" si="10"/>
        <v>Grade 4 Girls Pine Street A</v>
      </c>
      <c r="I433">
        <f>COUNTIF('Point Totals by Grade-Gender'!A:A,'Team Points Summary'!H433)</f>
        <v>1</v>
      </c>
    </row>
    <row r="434" spans="1:9" ht="12.75">
      <c r="A434">
        <v>6</v>
      </c>
      <c r="B434" t="s">
        <v>42</v>
      </c>
      <c r="C434">
        <v>82</v>
      </c>
      <c r="D434">
        <v>21</v>
      </c>
      <c r="E434">
        <v>25</v>
      </c>
      <c r="F434">
        <v>36</v>
      </c>
      <c r="H434" t="str">
        <f t="shared" si="10"/>
        <v>Grade 4 Girls Westbrook A</v>
      </c>
      <c r="I434">
        <f>COUNTIF('Point Totals by Grade-Gender'!A:A,'Team Points Summary'!H434)</f>
        <v>1</v>
      </c>
    </row>
    <row r="435" spans="1:9" ht="12.75">
      <c r="A435">
        <v>7</v>
      </c>
      <c r="B435" t="s">
        <v>63</v>
      </c>
      <c r="C435">
        <v>96</v>
      </c>
      <c r="D435">
        <v>29</v>
      </c>
      <c r="E435">
        <v>30</v>
      </c>
      <c r="F435">
        <v>37</v>
      </c>
      <c r="H435" t="str">
        <f t="shared" si="10"/>
        <v>Grade 4 Girls George P. Nicholson A</v>
      </c>
      <c r="I435">
        <f>COUNTIF('Point Totals by Grade-Gender'!A:A,'Team Points Summary'!H435)</f>
        <v>1</v>
      </c>
    </row>
    <row r="436" spans="1:9" ht="12.75">
      <c r="A436">
        <v>8</v>
      </c>
      <c r="B436" t="s">
        <v>12</v>
      </c>
      <c r="C436">
        <v>130</v>
      </c>
      <c r="D436">
        <v>12</v>
      </c>
      <c r="E436">
        <v>46</v>
      </c>
      <c r="F436">
        <v>72</v>
      </c>
      <c r="H436" t="str">
        <f t="shared" si="10"/>
        <v>Grade 4 Girls Crestwood A</v>
      </c>
      <c r="I436">
        <f>COUNTIF('Point Totals by Grade-Gender'!A:A,'Team Points Summary'!H436)</f>
        <v>1</v>
      </c>
    </row>
    <row r="437" spans="1:9" ht="12.75">
      <c r="A437">
        <v>9</v>
      </c>
      <c r="B437" t="s">
        <v>56</v>
      </c>
      <c r="C437">
        <v>159</v>
      </c>
      <c r="D437">
        <v>31</v>
      </c>
      <c r="E437">
        <v>43</v>
      </c>
      <c r="F437">
        <v>85</v>
      </c>
      <c r="H437" t="str">
        <f t="shared" si="10"/>
        <v>Grade 4 Girls Keheewin A</v>
      </c>
      <c r="I437">
        <f>COUNTIF('Point Totals by Grade-Gender'!A:A,'Team Points Summary'!H437)</f>
        <v>1</v>
      </c>
    </row>
    <row r="438" spans="1:9" ht="12.75">
      <c r="A438">
        <v>10</v>
      </c>
      <c r="B438" t="s">
        <v>283</v>
      </c>
      <c r="C438">
        <v>160</v>
      </c>
      <c r="D438">
        <v>44</v>
      </c>
      <c r="E438">
        <v>57</v>
      </c>
      <c r="F438">
        <v>59</v>
      </c>
      <c r="H438" t="str">
        <f t="shared" si="10"/>
        <v>Grade 4 Girls Esther Starkman A</v>
      </c>
      <c r="I438">
        <f>COUNTIF('Point Totals by Grade-Gender'!A:A,'Team Points Summary'!H438)</f>
        <v>1</v>
      </c>
    </row>
    <row r="439" spans="1:9" ht="12.75">
      <c r="A439">
        <v>11</v>
      </c>
      <c r="B439" t="s">
        <v>4</v>
      </c>
      <c r="C439">
        <v>178</v>
      </c>
      <c r="D439">
        <v>20</v>
      </c>
      <c r="E439">
        <v>66</v>
      </c>
      <c r="F439">
        <v>92</v>
      </c>
      <c r="H439" t="str">
        <f t="shared" si="10"/>
        <v>Grade 4 Girls Earl Buxton A</v>
      </c>
      <c r="I439">
        <f>COUNTIF('Point Totals by Grade-Gender'!A:A,'Team Points Summary'!H439)</f>
        <v>1</v>
      </c>
    </row>
    <row r="440" spans="1:9" ht="12.75">
      <c r="A440">
        <v>12</v>
      </c>
      <c r="B440" t="s">
        <v>233</v>
      </c>
      <c r="C440">
        <v>182</v>
      </c>
      <c r="D440">
        <v>51</v>
      </c>
      <c r="E440">
        <v>52</v>
      </c>
      <c r="F440">
        <v>79</v>
      </c>
      <c r="H440" t="str">
        <f t="shared" si="10"/>
        <v>Grade 4 Girls Holyrood B</v>
      </c>
      <c r="I440">
        <f>COUNTIF('Point Totals by Grade-Gender'!A:A,'Team Points Summary'!H440)</f>
        <v>1</v>
      </c>
    </row>
    <row r="441" spans="1:9" ht="12.75">
      <c r="A441">
        <v>13</v>
      </c>
      <c r="B441" t="s">
        <v>274</v>
      </c>
      <c r="C441">
        <v>182</v>
      </c>
      <c r="D441">
        <v>42</v>
      </c>
      <c r="E441">
        <v>60</v>
      </c>
      <c r="F441">
        <v>80</v>
      </c>
      <c r="H441" t="str">
        <f t="shared" si="10"/>
        <v>Grade 4 Girls Rideau Park A</v>
      </c>
      <c r="I441">
        <f>COUNTIF('Point Totals by Grade-Gender'!A:A,'Team Points Summary'!H441)</f>
        <v>1</v>
      </c>
    </row>
    <row r="442" spans="1:9" ht="12.75">
      <c r="A442">
        <v>14</v>
      </c>
      <c r="B442" t="s">
        <v>64</v>
      </c>
      <c r="C442">
        <v>185</v>
      </c>
      <c r="D442">
        <v>58</v>
      </c>
      <c r="E442">
        <v>63</v>
      </c>
      <c r="F442">
        <v>64</v>
      </c>
      <c r="H442" t="str">
        <f t="shared" si="10"/>
        <v>Grade 4 Girls George P. Nicholson B</v>
      </c>
      <c r="I442">
        <f>COUNTIF('Point Totals by Grade-Gender'!A:A,'Team Points Summary'!H442)</f>
        <v>1</v>
      </c>
    </row>
    <row r="443" spans="1:9" ht="12.75">
      <c r="A443">
        <v>15</v>
      </c>
      <c r="B443" t="s">
        <v>29</v>
      </c>
      <c r="C443">
        <v>185</v>
      </c>
      <c r="D443">
        <v>6</v>
      </c>
      <c r="E443">
        <v>53</v>
      </c>
      <c r="F443">
        <v>126</v>
      </c>
      <c r="H443" t="str">
        <f t="shared" si="10"/>
        <v>Grade 4 Girls Centennial A</v>
      </c>
      <c r="I443">
        <f>COUNTIF('Point Totals by Grade-Gender'!A:A,'Team Points Summary'!H443)</f>
        <v>1</v>
      </c>
    </row>
    <row r="444" spans="1:9" ht="12.75">
      <c r="A444">
        <v>16</v>
      </c>
      <c r="B444" t="s">
        <v>276</v>
      </c>
      <c r="C444">
        <v>192</v>
      </c>
      <c r="D444">
        <v>9</v>
      </c>
      <c r="E444">
        <v>75</v>
      </c>
      <c r="F444">
        <v>108</v>
      </c>
      <c r="H444" t="str">
        <f t="shared" si="10"/>
        <v>Grade 4 Girls Malmo A</v>
      </c>
      <c r="I444">
        <f>COUNTIF('Point Totals by Grade-Gender'!A:A,'Team Points Summary'!H444)</f>
        <v>1</v>
      </c>
    </row>
    <row r="445" spans="1:9" ht="12.75">
      <c r="A445">
        <v>17</v>
      </c>
      <c r="B445" t="s">
        <v>21</v>
      </c>
      <c r="C445">
        <v>205</v>
      </c>
      <c r="D445">
        <v>45</v>
      </c>
      <c r="E445">
        <v>78</v>
      </c>
      <c r="F445">
        <v>82</v>
      </c>
      <c r="H445" t="str">
        <f t="shared" si="10"/>
        <v>Grade 4 Girls Pine Street B</v>
      </c>
      <c r="I445">
        <f>COUNTIF('Point Totals by Grade-Gender'!A:A,'Team Points Summary'!H445)</f>
        <v>1</v>
      </c>
    </row>
    <row r="446" spans="1:9" ht="12.75">
      <c r="A446">
        <v>18</v>
      </c>
      <c r="B446" t="s">
        <v>13</v>
      </c>
      <c r="C446">
        <v>213</v>
      </c>
      <c r="D446">
        <v>7</v>
      </c>
      <c r="E446">
        <v>101</v>
      </c>
      <c r="F446">
        <v>105</v>
      </c>
      <c r="H446" t="str">
        <f t="shared" si="10"/>
        <v>Grade 4 Girls Michael A. Kostek A</v>
      </c>
      <c r="I446">
        <f>COUNTIF('Point Totals by Grade-Gender'!A:A,'Team Points Summary'!H446)</f>
        <v>1</v>
      </c>
    </row>
    <row r="447" spans="1:9" ht="12.75">
      <c r="A447">
        <v>19</v>
      </c>
      <c r="B447" t="s">
        <v>27</v>
      </c>
      <c r="C447">
        <v>215</v>
      </c>
      <c r="D447">
        <v>56</v>
      </c>
      <c r="E447">
        <v>69</v>
      </c>
      <c r="F447">
        <v>90</v>
      </c>
      <c r="H447" t="str">
        <f t="shared" si="10"/>
        <v>Grade 4 Girls Belgravia A</v>
      </c>
      <c r="I447">
        <f>COUNTIF('Point Totals by Grade-Gender'!A:A,'Team Points Summary'!H447)</f>
        <v>1</v>
      </c>
    </row>
    <row r="448" spans="1:9" ht="12.75">
      <c r="A448">
        <v>20</v>
      </c>
      <c r="B448" t="s">
        <v>14</v>
      </c>
      <c r="C448">
        <v>217</v>
      </c>
      <c r="D448">
        <v>34</v>
      </c>
      <c r="E448">
        <v>55</v>
      </c>
      <c r="F448">
        <v>128</v>
      </c>
      <c r="H448" t="str">
        <f t="shared" si="10"/>
        <v>Grade 4 Girls Strathcona Christian Ac B</v>
      </c>
      <c r="I448">
        <f>COUNTIF('Point Totals by Grade-Gender'!A:A,'Team Points Summary'!H448)</f>
        <v>1</v>
      </c>
    </row>
    <row r="449" spans="1:9" ht="12.75">
      <c r="A449">
        <v>21</v>
      </c>
      <c r="B449" t="s">
        <v>28</v>
      </c>
      <c r="C449">
        <v>222</v>
      </c>
      <c r="D449">
        <v>61</v>
      </c>
      <c r="E449">
        <v>77</v>
      </c>
      <c r="F449">
        <v>84</v>
      </c>
      <c r="H449" t="str">
        <f t="shared" si="10"/>
        <v>Grade 4 Girls Greenview A</v>
      </c>
      <c r="I449">
        <f>COUNTIF('Point Totals by Grade-Gender'!A:A,'Team Points Summary'!H449)</f>
        <v>1</v>
      </c>
    </row>
    <row r="450" spans="1:9" ht="12.75">
      <c r="A450">
        <v>22</v>
      </c>
      <c r="B450" t="s">
        <v>420</v>
      </c>
      <c r="C450">
        <v>224</v>
      </c>
      <c r="D450">
        <v>33</v>
      </c>
      <c r="E450">
        <v>70</v>
      </c>
      <c r="F450">
        <v>121</v>
      </c>
      <c r="H450" t="str">
        <f t="shared" si="10"/>
        <v>Grade 4 Girls Brookside A</v>
      </c>
      <c r="I450">
        <f>COUNTIF('Point Totals by Grade-Gender'!A:A,'Team Points Summary'!H450)</f>
        <v>1</v>
      </c>
    </row>
    <row r="451" spans="1:9" ht="12.75">
      <c r="A451">
        <v>23</v>
      </c>
      <c r="B451" t="s">
        <v>429</v>
      </c>
      <c r="C451">
        <v>232</v>
      </c>
      <c r="D451">
        <v>47</v>
      </c>
      <c r="E451">
        <v>91</v>
      </c>
      <c r="F451">
        <v>94</v>
      </c>
      <c r="H451" t="str">
        <f t="shared" si="10"/>
        <v>Grade 4 Girls Wes Hosford B</v>
      </c>
      <c r="I451">
        <f>COUNTIF('Point Totals by Grade-Gender'!A:A,'Team Points Summary'!H451)</f>
        <v>1</v>
      </c>
    </row>
    <row r="452" spans="1:9" ht="12.75">
      <c r="A452">
        <v>24</v>
      </c>
      <c r="B452" t="s">
        <v>79</v>
      </c>
      <c r="C452">
        <v>238</v>
      </c>
      <c r="D452">
        <v>38</v>
      </c>
      <c r="E452">
        <v>41</v>
      </c>
      <c r="F452">
        <v>159</v>
      </c>
      <c r="H452" t="str">
        <f t="shared" si="10"/>
        <v>Grade 4 Girls Malcolm Tweddle A</v>
      </c>
      <c r="I452">
        <f>COUNTIF('Point Totals by Grade-Gender'!A:A,'Team Points Summary'!H452)</f>
        <v>1</v>
      </c>
    </row>
    <row r="453" spans="1:9" ht="12.75">
      <c r="A453">
        <v>25</v>
      </c>
      <c r="B453" t="s">
        <v>44</v>
      </c>
      <c r="C453">
        <v>250</v>
      </c>
      <c r="D453">
        <v>11</v>
      </c>
      <c r="E453">
        <v>106</v>
      </c>
      <c r="F453">
        <v>133</v>
      </c>
      <c r="H453" t="str">
        <f t="shared" si="10"/>
        <v>Grade 4 Girls Patricia Heights A</v>
      </c>
      <c r="I453">
        <f>COUNTIF('Point Totals by Grade-Gender'!A:A,'Team Points Summary'!H453)</f>
        <v>1</v>
      </c>
    </row>
    <row r="454" spans="1:9" ht="12.75">
      <c r="A454">
        <v>26</v>
      </c>
      <c r="B454" t="s">
        <v>24</v>
      </c>
      <c r="C454">
        <v>257</v>
      </c>
      <c r="D454">
        <v>26</v>
      </c>
      <c r="E454">
        <v>100</v>
      </c>
      <c r="F454">
        <v>131</v>
      </c>
      <c r="H454" t="str">
        <f t="shared" si="10"/>
        <v>Grade 4 Girls Win Ferguson A</v>
      </c>
      <c r="I454">
        <f>COUNTIF('Point Totals by Grade-Gender'!A:A,'Team Points Summary'!H454)</f>
        <v>1</v>
      </c>
    </row>
    <row r="455" spans="1:9" ht="12.75">
      <c r="A455">
        <v>27</v>
      </c>
      <c r="B455" t="s">
        <v>421</v>
      </c>
      <c r="C455">
        <v>275</v>
      </c>
      <c r="D455">
        <v>71</v>
      </c>
      <c r="E455">
        <v>93</v>
      </c>
      <c r="F455">
        <v>111</v>
      </c>
      <c r="H455" t="str">
        <f t="shared" si="10"/>
        <v>Grade 4 Girls Bessie Nichols A</v>
      </c>
      <c r="I455">
        <f>COUNTIF('Point Totals by Grade-Gender'!A:A,'Team Points Summary'!H455)</f>
        <v>1</v>
      </c>
    </row>
    <row r="456" spans="1:9" ht="12.75">
      <c r="A456">
        <v>28</v>
      </c>
      <c r="B456" t="s">
        <v>71</v>
      </c>
      <c r="C456">
        <v>279</v>
      </c>
      <c r="D456">
        <v>76</v>
      </c>
      <c r="E456">
        <v>87</v>
      </c>
      <c r="F456">
        <v>116</v>
      </c>
      <c r="H456" t="str">
        <f t="shared" si="10"/>
        <v>Grade 4 Girls Menisa A</v>
      </c>
      <c r="I456">
        <f>COUNTIF('Point Totals by Grade-Gender'!A:A,'Team Points Summary'!H456)</f>
        <v>1</v>
      </c>
    </row>
    <row r="457" spans="1:9" ht="12.75">
      <c r="A457">
        <v>29</v>
      </c>
      <c r="B457" t="s">
        <v>52</v>
      </c>
      <c r="C457">
        <v>291</v>
      </c>
      <c r="D457">
        <v>62</v>
      </c>
      <c r="E457">
        <v>67</v>
      </c>
      <c r="F457">
        <v>162</v>
      </c>
      <c r="H457" t="str">
        <f t="shared" si="10"/>
        <v>Grade 4 Girls Westbrook B</v>
      </c>
      <c r="I457">
        <f>COUNTIF('Point Totals by Grade-Gender'!A:A,'Team Points Summary'!H457)</f>
        <v>1</v>
      </c>
    </row>
    <row r="458" spans="1:9" ht="12.75">
      <c r="A458">
        <v>30</v>
      </c>
      <c r="B458" t="s">
        <v>30</v>
      </c>
      <c r="C458">
        <v>301</v>
      </c>
      <c r="D458">
        <v>73</v>
      </c>
      <c r="E458">
        <v>110</v>
      </c>
      <c r="F458">
        <v>118</v>
      </c>
      <c r="H458" t="str">
        <f t="shared" si="10"/>
        <v>Grade 4 Girls George H. Luck A</v>
      </c>
      <c r="I458">
        <f>COUNTIF('Point Totals by Grade-Gender'!A:A,'Team Points Summary'!H458)</f>
        <v>1</v>
      </c>
    </row>
    <row r="459" spans="1:9" ht="12.75">
      <c r="A459">
        <v>31</v>
      </c>
      <c r="B459" t="s">
        <v>405</v>
      </c>
      <c r="C459">
        <v>304</v>
      </c>
      <c r="D459">
        <v>74</v>
      </c>
      <c r="E459">
        <v>83</v>
      </c>
      <c r="F459">
        <v>147</v>
      </c>
      <c r="H459" t="str">
        <f t="shared" si="10"/>
        <v>Grade 4 Girls Forest Heights A</v>
      </c>
      <c r="I459">
        <f>COUNTIF('Point Totals by Grade-Gender'!A:A,'Team Points Summary'!H459)</f>
        <v>1</v>
      </c>
    </row>
    <row r="460" spans="1:9" ht="12.75">
      <c r="A460">
        <v>32</v>
      </c>
      <c r="B460" t="s">
        <v>36</v>
      </c>
      <c r="C460">
        <v>320</v>
      </c>
      <c r="D460">
        <v>89</v>
      </c>
      <c r="E460">
        <v>107</v>
      </c>
      <c r="F460">
        <v>124</v>
      </c>
      <c r="H460" t="str">
        <f t="shared" si="10"/>
        <v>Grade 4 Girls Pine Street C</v>
      </c>
      <c r="I460">
        <f>COUNTIF('Point Totals by Grade-Gender'!A:A,'Team Points Summary'!H460)</f>
        <v>1</v>
      </c>
    </row>
    <row r="461" spans="1:9" ht="12.75">
      <c r="A461">
        <v>33</v>
      </c>
      <c r="B461" t="s">
        <v>430</v>
      </c>
      <c r="C461">
        <v>325</v>
      </c>
      <c r="D461">
        <v>24</v>
      </c>
      <c r="E461">
        <v>150</v>
      </c>
      <c r="F461">
        <v>151</v>
      </c>
      <c r="H461" t="str">
        <f t="shared" si="10"/>
        <v>Grade 4 Girls Pollard Meadows A</v>
      </c>
      <c r="I461">
        <f>COUNTIF('Point Totals by Grade-Gender'!A:A,'Team Points Summary'!H461)</f>
        <v>1</v>
      </c>
    </row>
    <row r="462" spans="1:9" ht="12.75">
      <c r="A462">
        <v>34</v>
      </c>
      <c r="B462" t="s">
        <v>68</v>
      </c>
      <c r="C462">
        <v>342</v>
      </c>
      <c r="D462">
        <v>49</v>
      </c>
      <c r="E462">
        <v>129</v>
      </c>
      <c r="F462">
        <v>164</v>
      </c>
      <c r="H462" t="str">
        <f t="shared" si="10"/>
        <v>Grade 4 Girls Lymburn School A</v>
      </c>
      <c r="I462">
        <f>COUNTIF('Point Totals by Grade-Gender'!A:A,'Team Points Summary'!H462)</f>
        <v>1</v>
      </c>
    </row>
    <row r="463" spans="1:9" ht="12.75">
      <c r="A463">
        <v>35</v>
      </c>
      <c r="B463" t="s">
        <v>23</v>
      </c>
      <c r="C463">
        <v>345</v>
      </c>
      <c r="D463">
        <v>99</v>
      </c>
      <c r="E463">
        <v>104</v>
      </c>
      <c r="F463">
        <v>142</v>
      </c>
      <c r="H463" t="str">
        <f t="shared" si="10"/>
        <v>Grade 4 Girls Earl Buxton B</v>
      </c>
      <c r="I463">
        <f>COUNTIF('Point Totals by Grade-Gender'!A:A,'Team Points Summary'!H463)</f>
        <v>1</v>
      </c>
    </row>
    <row r="464" spans="1:9" ht="12.75">
      <c r="A464">
        <v>36</v>
      </c>
      <c r="B464" t="s">
        <v>284</v>
      </c>
      <c r="C464">
        <v>348</v>
      </c>
      <c r="D464">
        <v>88</v>
      </c>
      <c r="E464">
        <v>112</v>
      </c>
      <c r="F464">
        <v>148</v>
      </c>
      <c r="H464" t="str">
        <f t="shared" si="10"/>
        <v>Grade 4 Girls Esther Starkman B</v>
      </c>
      <c r="I464">
        <f>COUNTIF('Point Totals by Grade-Gender'!A:A,'Team Points Summary'!H464)</f>
        <v>1</v>
      </c>
    </row>
    <row r="465" spans="1:9" ht="12.75">
      <c r="A465">
        <v>37</v>
      </c>
      <c r="B465" t="s">
        <v>431</v>
      </c>
      <c r="C465">
        <v>365</v>
      </c>
      <c r="D465">
        <v>95</v>
      </c>
      <c r="E465">
        <v>98</v>
      </c>
      <c r="F465">
        <v>172</v>
      </c>
      <c r="H465" t="str">
        <f t="shared" si="10"/>
        <v>Grade 4 Girls Wes Hosford C</v>
      </c>
      <c r="I465">
        <f>COUNTIF('Point Totals by Grade-Gender'!A:A,'Team Points Summary'!H465)</f>
        <v>1</v>
      </c>
    </row>
    <row r="466" spans="1:9" ht="12.75">
      <c r="A466">
        <v>38</v>
      </c>
      <c r="B466" t="s">
        <v>75</v>
      </c>
      <c r="C466">
        <v>369</v>
      </c>
      <c r="D466">
        <v>119</v>
      </c>
      <c r="E466">
        <v>120</v>
      </c>
      <c r="F466">
        <v>130</v>
      </c>
      <c r="H466" t="str">
        <f t="shared" si="10"/>
        <v>Grade 4 Girls Menisa B</v>
      </c>
      <c r="I466">
        <f>COUNTIF('Point Totals by Grade-Gender'!A:A,'Team Points Summary'!H466)</f>
        <v>1</v>
      </c>
    </row>
    <row r="467" spans="1:9" ht="12.75">
      <c r="A467">
        <v>39</v>
      </c>
      <c r="B467" t="s">
        <v>69</v>
      </c>
      <c r="C467">
        <v>378</v>
      </c>
      <c r="D467">
        <v>114</v>
      </c>
      <c r="E467">
        <v>115</v>
      </c>
      <c r="F467">
        <v>149</v>
      </c>
      <c r="H467" t="str">
        <f t="shared" si="10"/>
        <v>Grade 4 Girls Steinhauer A</v>
      </c>
      <c r="I467">
        <f>COUNTIF('Point Totals by Grade-Gender'!A:A,'Team Points Summary'!H467)</f>
        <v>1</v>
      </c>
    </row>
    <row r="468" spans="1:9" ht="12.75">
      <c r="A468">
        <v>40</v>
      </c>
      <c r="B468" t="s">
        <v>48</v>
      </c>
      <c r="C468">
        <v>387</v>
      </c>
      <c r="D468">
        <v>125</v>
      </c>
      <c r="E468">
        <v>127</v>
      </c>
      <c r="F468">
        <v>135</v>
      </c>
      <c r="H468" t="str">
        <f t="shared" si="10"/>
        <v>Grade 4 Girls Pine Street D</v>
      </c>
      <c r="I468">
        <f>COUNTIF('Point Totals by Grade-Gender'!A:A,'Team Points Summary'!H468)</f>
        <v>1</v>
      </c>
    </row>
    <row r="469" spans="1:9" ht="12.75">
      <c r="A469">
        <v>41</v>
      </c>
      <c r="B469" t="s">
        <v>5</v>
      </c>
      <c r="C469">
        <v>413</v>
      </c>
      <c r="D469">
        <v>103</v>
      </c>
      <c r="E469">
        <v>117</v>
      </c>
      <c r="F469">
        <v>193</v>
      </c>
      <c r="H469" t="str">
        <f t="shared" si="10"/>
        <v>Grade 4 Girls Parkallen A</v>
      </c>
      <c r="I469">
        <f>COUNTIF('Point Totals by Grade-Gender'!A:A,'Team Points Summary'!H469)</f>
        <v>1</v>
      </c>
    </row>
    <row r="470" spans="1:9" ht="12.75">
      <c r="A470">
        <v>42</v>
      </c>
      <c r="B470" t="s">
        <v>39</v>
      </c>
      <c r="C470">
        <v>428</v>
      </c>
      <c r="D470">
        <v>136</v>
      </c>
      <c r="E470">
        <v>137</v>
      </c>
      <c r="F470">
        <v>155</v>
      </c>
      <c r="H470" t="str">
        <f t="shared" si="10"/>
        <v>Grade 4 Girls Win Ferguson B</v>
      </c>
      <c r="I470">
        <f>COUNTIF('Point Totals by Grade-Gender'!A:A,'Team Points Summary'!H470)</f>
        <v>1</v>
      </c>
    </row>
    <row r="471" spans="1:9" ht="12.75">
      <c r="A471">
        <v>43</v>
      </c>
      <c r="B471" t="s">
        <v>427</v>
      </c>
      <c r="C471">
        <v>470</v>
      </c>
      <c r="D471">
        <v>153</v>
      </c>
      <c r="E471">
        <v>154</v>
      </c>
      <c r="F471">
        <v>163</v>
      </c>
      <c r="H471" t="str">
        <f t="shared" si="10"/>
        <v>Grade 4 Girls Keheewin B</v>
      </c>
      <c r="I471">
        <f>COUNTIF('Point Totals by Grade-Gender'!A:A,'Team Points Summary'!H471)</f>
        <v>1</v>
      </c>
    </row>
    <row r="472" spans="1:9" ht="12.75">
      <c r="A472">
        <v>44</v>
      </c>
      <c r="B472" t="s">
        <v>285</v>
      </c>
      <c r="C472">
        <v>471</v>
      </c>
      <c r="D472">
        <v>134</v>
      </c>
      <c r="E472">
        <v>168</v>
      </c>
      <c r="F472">
        <v>169</v>
      </c>
      <c r="H472" t="str">
        <f t="shared" si="10"/>
        <v>Grade 4 Girls Edmonton Khalsa A</v>
      </c>
      <c r="I472">
        <f>COUNTIF('Point Totals by Grade-Gender'!A:A,'Team Points Summary'!H472)</f>
        <v>1</v>
      </c>
    </row>
    <row r="473" spans="1:9" ht="12.75">
      <c r="A473">
        <v>45</v>
      </c>
      <c r="B473" t="s">
        <v>410</v>
      </c>
      <c r="C473">
        <v>480</v>
      </c>
      <c r="D473">
        <v>138</v>
      </c>
      <c r="E473">
        <v>161</v>
      </c>
      <c r="F473">
        <v>181</v>
      </c>
      <c r="H473" t="str">
        <f t="shared" si="10"/>
        <v>Grade 4 Girls Pine Street E</v>
      </c>
      <c r="I473">
        <f>COUNTIF('Point Totals by Grade-Gender'!A:A,'Team Points Summary'!H473)</f>
        <v>1</v>
      </c>
    </row>
    <row r="474" spans="1:9" ht="12.75">
      <c r="A474">
        <v>46</v>
      </c>
      <c r="B474" t="s">
        <v>37</v>
      </c>
      <c r="C474">
        <v>483</v>
      </c>
      <c r="D474">
        <v>144</v>
      </c>
      <c r="E474">
        <v>166</v>
      </c>
      <c r="F474">
        <v>173</v>
      </c>
      <c r="H474" t="str">
        <f t="shared" si="10"/>
        <v>Grade 4 Girls Earl Buxton C</v>
      </c>
      <c r="I474">
        <f>COUNTIF('Point Totals by Grade-Gender'!A:A,'Team Points Summary'!H474)</f>
        <v>1</v>
      </c>
    </row>
    <row r="475" spans="1:9" ht="12.75">
      <c r="A475">
        <v>47</v>
      </c>
      <c r="B475" t="s">
        <v>426</v>
      </c>
      <c r="C475">
        <v>495</v>
      </c>
      <c r="D475">
        <v>139</v>
      </c>
      <c r="E475">
        <v>174</v>
      </c>
      <c r="F475">
        <v>182</v>
      </c>
      <c r="H475" t="str">
        <f t="shared" si="10"/>
        <v>Grade 4 Girls Menisa C</v>
      </c>
      <c r="I475">
        <f>COUNTIF('Point Totals by Grade-Gender'!A:A,'Team Points Summary'!H475)</f>
        <v>1</v>
      </c>
    </row>
    <row r="476" spans="1:9" ht="12.75">
      <c r="A476">
        <v>48</v>
      </c>
      <c r="B476" t="s">
        <v>288</v>
      </c>
      <c r="C476">
        <v>528</v>
      </c>
      <c r="D476">
        <v>175</v>
      </c>
      <c r="E476">
        <v>176</v>
      </c>
      <c r="F476">
        <v>177</v>
      </c>
      <c r="H476" t="str">
        <f t="shared" si="10"/>
        <v>Grade 4 Girls Edmonton Khalsa B</v>
      </c>
      <c r="I476">
        <f>COUNTIF('Point Totals by Grade-Gender'!A:A,'Team Points Summary'!H476)</f>
        <v>1</v>
      </c>
    </row>
    <row r="477" spans="1:9" ht="12.75">
      <c r="A477">
        <v>49</v>
      </c>
      <c r="B477" t="s">
        <v>428</v>
      </c>
      <c r="C477">
        <v>568</v>
      </c>
      <c r="D477">
        <v>188</v>
      </c>
      <c r="E477">
        <v>189</v>
      </c>
      <c r="F477">
        <v>191</v>
      </c>
      <c r="H477" t="str">
        <f t="shared" si="10"/>
        <v>Grade 4 Girls Edmonton Khalsa C</v>
      </c>
      <c r="I477">
        <f>COUNTIF('Point Totals by Grade-Gender'!A:A,'Team Points Summary'!H477)</f>
        <v>1</v>
      </c>
    </row>
    <row r="478" spans="1:9" ht="12.75">
      <c r="A478">
        <v>50</v>
      </c>
      <c r="B478" t="s">
        <v>432</v>
      </c>
      <c r="C478">
        <v>585</v>
      </c>
      <c r="D478">
        <v>192</v>
      </c>
      <c r="E478">
        <v>194</v>
      </c>
      <c r="F478">
        <v>199</v>
      </c>
      <c r="H478" t="str">
        <f t="shared" si="10"/>
        <v>Grade 4 Girls Edmonton Khalsa D</v>
      </c>
      <c r="I478">
        <f>COUNTIF('Point Totals by Grade-Gender'!A:A,'Team Points Summary'!H478)</f>
        <v>1</v>
      </c>
    </row>
    <row r="479" spans="3:9" ht="12.75">
      <c r="C479">
        <f>SUM(C429:C478)</f>
        <v>13795</v>
      </c>
      <c r="H479" s="1" t="s">
        <v>236</v>
      </c>
      <c r="I479">
        <f>COUNTIF('Point Totals by Grade-Gender'!A:A,'Team Points Summary'!H479)</f>
        <v>1</v>
      </c>
    </row>
    <row r="480" ht="12.75">
      <c r="H480" s="1"/>
    </row>
    <row r="481" ht="12.75">
      <c r="A481" s="1" t="s">
        <v>386</v>
      </c>
    </row>
    <row r="482" spans="1:9" ht="12.75">
      <c r="A482">
        <v>1</v>
      </c>
      <c r="B482" t="s">
        <v>4</v>
      </c>
      <c r="C482">
        <v>38</v>
      </c>
      <c r="D482">
        <v>8</v>
      </c>
      <c r="E482">
        <v>9</v>
      </c>
      <c r="F482">
        <v>21</v>
      </c>
      <c r="H482" t="str">
        <f>CONCATENATE("Grade 4 Boys ",B482)</f>
        <v>Grade 4 Boys Earl Buxton A</v>
      </c>
      <c r="I482">
        <f>COUNTIF('Point Totals by Grade-Gender'!A:A,'Team Points Summary'!H482)</f>
        <v>1</v>
      </c>
    </row>
    <row r="483" spans="1:9" ht="12.75">
      <c r="A483">
        <v>2</v>
      </c>
      <c r="B483" t="s">
        <v>405</v>
      </c>
      <c r="C483">
        <v>41</v>
      </c>
      <c r="D483">
        <v>6</v>
      </c>
      <c r="E483">
        <v>17</v>
      </c>
      <c r="F483">
        <v>18</v>
      </c>
      <c r="H483" t="str">
        <f aca="true" t="shared" si="11" ref="H483:H547">CONCATENATE("Grade 4 Boys ",B483)</f>
        <v>Grade 4 Boys Forest Heights A</v>
      </c>
      <c r="I483">
        <f>COUNTIF('Point Totals by Grade-Gender'!A:A,'Team Points Summary'!H483)</f>
        <v>1</v>
      </c>
    </row>
    <row r="484" spans="1:9" ht="12.75">
      <c r="A484">
        <v>3</v>
      </c>
      <c r="B484" t="s">
        <v>63</v>
      </c>
      <c r="C484">
        <v>45</v>
      </c>
      <c r="D484">
        <v>2</v>
      </c>
      <c r="E484">
        <v>14</v>
      </c>
      <c r="F484">
        <v>29</v>
      </c>
      <c r="H484" t="str">
        <f t="shared" si="11"/>
        <v>Grade 4 Boys George P. Nicholson A</v>
      </c>
      <c r="I484">
        <f>COUNTIF('Point Totals by Grade-Gender'!A:A,'Team Points Summary'!H484)</f>
        <v>1</v>
      </c>
    </row>
    <row r="485" spans="1:9" ht="12.75">
      <c r="A485">
        <v>4</v>
      </c>
      <c r="B485" t="s">
        <v>277</v>
      </c>
      <c r="C485">
        <v>54</v>
      </c>
      <c r="D485">
        <v>13</v>
      </c>
      <c r="E485">
        <v>19</v>
      </c>
      <c r="F485">
        <v>22</v>
      </c>
      <c r="H485" t="str">
        <f t="shared" si="11"/>
        <v>Grade 4 Boys Suzuki Charter A</v>
      </c>
      <c r="I485">
        <f>COUNTIF('Point Totals by Grade-Gender'!A:A,'Team Points Summary'!H485)</f>
        <v>1</v>
      </c>
    </row>
    <row r="486" spans="1:9" ht="12.75">
      <c r="A486">
        <v>5</v>
      </c>
      <c r="B486" t="s">
        <v>420</v>
      </c>
      <c r="C486">
        <v>83</v>
      </c>
      <c r="D486">
        <v>11</v>
      </c>
      <c r="E486">
        <v>34</v>
      </c>
      <c r="F486">
        <v>38</v>
      </c>
      <c r="H486" t="str">
        <f t="shared" si="11"/>
        <v>Grade 4 Boys Brookside A</v>
      </c>
      <c r="I486">
        <f>COUNTIF('Point Totals by Grade-Gender'!A:A,'Team Points Summary'!H486)</f>
        <v>1</v>
      </c>
    </row>
    <row r="487" spans="1:9" ht="12.75">
      <c r="A487">
        <v>6</v>
      </c>
      <c r="B487" t="s">
        <v>49</v>
      </c>
      <c r="C487">
        <v>85</v>
      </c>
      <c r="D487">
        <v>5</v>
      </c>
      <c r="E487">
        <v>33</v>
      </c>
      <c r="F487">
        <v>47</v>
      </c>
      <c r="H487" t="str">
        <f t="shared" si="11"/>
        <v>Grade 4 Boys Donnan A</v>
      </c>
      <c r="I487">
        <f>COUNTIF('Point Totals by Grade-Gender'!A:A,'Team Points Summary'!H487)</f>
        <v>1</v>
      </c>
    </row>
    <row r="488" spans="1:9" ht="12.75">
      <c r="A488">
        <v>7</v>
      </c>
      <c r="B488" t="s">
        <v>6</v>
      </c>
      <c r="C488">
        <v>94</v>
      </c>
      <c r="D488">
        <v>12</v>
      </c>
      <c r="E488">
        <v>25</v>
      </c>
      <c r="F488">
        <v>57</v>
      </c>
      <c r="H488" t="str">
        <f t="shared" si="11"/>
        <v>Grade 4 Boys Strathcona Christian Ac A</v>
      </c>
      <c r="I488">
        <f>COUNTIF('Point Totals by Grade-Gender'!A:A,'Team Points Summary'!H488)</f>
        <v>1</v>
      </c>
    </row>
    <row r="489" spans="1:9" ht="12.75">
      <c r="A489">
        <v>8</v>
      </c>
      <c r="B489" t="s">
        <v>13</v>
      </c>
      <c r="C489">
        <v>102</v>
      </c>
      <c r="D489">
        <v>3</v>
      </c>
      <c r="E489">
        <v>39</v>
      </c>
      <c r="F489">
        <v>60</v>
      </c>
      <c r="H489" t="str">
        <f t="shared" si="11"/>
        <v>Grade 4 Boys Michael A. Kostek A</v>
      </c>
      <c r="I489">
        <f>COUNTIF('Point Totals by Grade-Gender'!A:A,'Team Points Summary'!H489)</f>
        <v>1</v>
      </c>
    </row>
    <row r="490" spans="1:9" ht="12.75">
      <c r="A490">
        <v>9</v>
      </c>
      <c r="B490" t="s">
        <v>5</v>
      </c>
      <c r="C490">
        <v>107</v>
      </c>
      <c r="D490">
        <v>24</v>
      </c>
      <c r="E490">
        <v>32</v>
      </c>
      <c r="F490">
        <v>51</v>
      </c>
      <c r="H490" t="str">
        <f t="shared" si="11"/>
        <v>Grade 4 Boys Parkallen A</v>
      </c>
      <c r="I490">
        <f>COUNTIF('Point Totals by Grade-Gender'!A:A,'Team Points Summary'!H490)</f>
        <v>1</v>
      </c>
    </row>
    <row r="491" spans="1:9" ht="12.75">
      <c r="A491">
        <v>10</v>
      </c>
      <c r="B491" t="s">
        <v>70</v>
      </c>
      <c r="C491">
        <v>110</v>
      </c>
      <c r="D491">
        <v>7</v>
      </c>
      <c r="E491">
        <v>15</v>
      </c>
      <c r="F491">
        <v>88</v>
      </c>
      <c r="H491" t="str">
        <f t="shared" si="11"/>
        <v>Grade 4 Boys Crawford Plains A</v>
      </c>
      <c r="I491">
        <f>COUNTIF('Point Totals by Grade-Gender'!A:A,'Team Points Summary'!H491)</f>
        <v>1</v>
      </c>
    </row>
    <row r="492" spans="1:9" ht="12.75">
      <c r="A492">
        <v>11</v>
      </c>
      <c r="B492" t="s">
        <v>407</v>
      </c>
      <c r="C492">
        <v>133</v>
      </c>
      <c r="D492">
        <v>28</v>
      </c>
      <c r="E492">
        <v>31</v>
      </c>
      <c r="F492">
        <v>74</v>
      </c>
      <c r="H492" t="str">
        <f t="shared" si="11"/>
        <v>Grade 4 Boys Michael Strembitsky A</v>
      </c>
      <c r="I492">
        <f>COUNTIF('Point Totals by Grade-Gender'!A:A,'Team Points Summary'!H492)</f>
        <v>1</v>
      </c>
    </row>
    <row r="493" spans="1:9" ht="12.75">
      <c r="A493">
        <v>12</v>
      </c>
      <c r="B493" t="s">
        <v>71</v>
      </c>
      <c r="C493">
        <v>134</v>
      </c>
      <c r="D493">
        <v>43</v>
      </c>
      <c r="E493">
        <v>45</v>
      </c>
      <c r="F493">
        <v>46</v>
      </c>
      <c r="H493" t="str">
        <f t="shared" si="11"/>
        <v>Grade 4 Boys Menisa A</v>
      </c>
      <c r="I493">
        <f>COUNTIF('Point Totals by Grade-Gender'!A:A,'Team Points Summary'!H493)</f>
        <v>1</v>
      </c>
    </row>
    <row r="494" spans="1:9" ht="12.75">
      <c r="A494">
        <v>13</v>
      </c>
      <c r="B494" t="s">
        <v>74</v>
      </c>
      <c r="C494">
        <v>135</v>
      </c>
      <c r="D494">
        <v>36</v>
      </c>
      <c r="E494">
        <v>49</v>
      </c>
      <c r="F494">
        <v>50</v>
      </c>
      <c r="H494" t="str">
        <f t="shared" si="11"/>
        <v>Grade 4 Boys Holyrood A</v>
      </c>
      <c r="I494">
        <f>COUNTIF('Point Totals by Grade-Gender'!A:A,'Team Points Summary'!H494)</f>
        <v>1</v>
      </c>
    </row>
    <row r="495" spans="1:9" ht="12.75">
      <c r="A495">
        <v>14</v>
      </c>
      <c r="B495" t="s">
        <v>275</v>
      </c>
      <c r="C495">
        <v>140</v>
      </c>
      <c r="D495">
        <v>20</v>
      </c>
      <c r="E495">
        <v>27</v>
      </c>
      <c r="F495">
        <v>93</v>
      </c>
      <c r="H495" t="str">
        <f t="shared" si="11"/>
        <v>Grade 4 Boys Johnny Bright A</v>
      </c>
      <c r="I495">
        <f>COUNTIF('Point Totals by Grade-Gender'!A:A,'Team Points Summary'!H495)</f>
        <v>1</v>
      </c>
    </row>
    <row r="496" spans="1:9" ht="12.75">
      <c r="A496">
        <v>15</v>
      </c>
      <c r="B496" t="s">
        <v>29</v>
      </c>
      <c r="C496">
        <v>153</v>
      </c>
      <c r="D496">
        <v>42</v>
      </c>
      <c r="E496">
        <v>53</v>
      </c>
      <c r="F496">
        <v>58</v>
      </c>
      <c r="H496" t="str">
        <f t="shared" si="11"/>
        <v>Grade 4 Boys Centennial A</v>
      </c>
      <c r="I496">
        <f>COUNTIF('Point Totals by Grade-Gender'!A:A,'Team Points Summary'!H496)</f>
        <v>1</v>
      </c>
    </row>
    <row r="497" spans="1:9" ht="12.75">
      <c r="A497">
        <v>16</v>
      </c>
      <c r="B497" t="s">
        <v>43</v>
      </c>
      <c r="C497">
        <v>177</v>
      </c>
      <c r="D497">
        <v>26</v>
      </c>
      <c r="E497">
        <v>41</v>
      </c>
      <c r="F497">
        <v>110</v>
      </c>
      <c r="H497" t="str">
        <f t="shared" si="11"/>
        <v>Grade 4 Boys Wes Hosford A</v>
      </c>
      <c r="I497">
        <f>COUNTIF('Point Totals by Grade-Gender'!A:A,'Team Points Summary'!H497)</f>
        <v>1</v>
      </c>
    </row>
    <row r="498" spans="1:9" ht="12.75">
      <c r="A498">
        <v>17</v>
      </c>
      <c r="B498" t="s">
        <v>278</v>
      </c>
      <c r="C498">
        <v>179</v>
      </c>
      <c r="D498">
        <v>23</v>
      </c>
      <c r="E498">
        <v>44</v>
      </c>
      <c r="F498">
        <v>112</v>
      </c>
      <c r="H498" t="str">
        <f t="shared" si="11"/>
        <v>Grade 4 Boys Suzuki Charter B</v>
      </c>
      <c r="I498">
        <f>COUNTIF('Point Totals by Grade-Gender'!A:A,'Team Points Summary'!H498)</f>
        <v>1</v>
      </c>
    </row>
    <row r="499" spans="1:9" ht="12.75">
      <c r="A499">
        <v>18</v>
      </c>
      <c r="B499" t="s">
        <v>32</v>
      </c>
      <c r="C499">
        <v>180</v>
      </c>
      <c r="D499">
        <v>55</v>
      </c>
      <c r="E499">
        <v>56</v>
      </c>
      <c r="F499">
        <v>69</v>
      </c>
      <c r="H499" t="str">
        <f t="shared" si="11"/>
        <v>Grade 4 Boys Parkallen B</v>
      </c>
      <c r="I499">
        <f>COUNTIF('Point Totals by Grade-Gender'!A:A,'Team Points Summary'!H499)</f>
        <v>1</v>
      </c>
    </row>
    <row r="500" spans="1:9" ht="12.75">
      <c r="A500">
        <v>19</v>
      </c>
      <c r="B500" t="s">
        <v>51</v>
      </c>
      <c r="C500">
        <v>204</v>
      </c>
      <c r="D500">
        <v>4</v>
      </c>
      <c r="E500">
        <v>99</v>
      </c>
      <c r="F500">
        <v>101</v>
      </c>
      <c r="H500" t="str">
        <f t="shared" si="11"/>
        <v>Grade 4 Boys Brander Gardens A</v>
      </c>
      <c r="I500">
        <f>COUNTIF('Point Totals by Grade-Gender'!A:A,'Team Points Summary'!H500)</f>
        <v>1</v>
      </c>
    </row>
    <row r="501" spans="1:9" ht="12.75">
      <c r="A501">
        <v>20</v>
      </c>
      <c r="B501" t="s">
        <v>421</v>
      </c>
      <c r="C501">
        <v>220</v>
      </c>
      <c r="D501">
        <v>30</v>
      </c>
      <c r="E501">
        <v>75</v>
      </c>
      <c r="F501">
        <v>115</v>
      </c>
      <c r="H501" t="str">
        <f t="shared" si="11"/>
        <v>Grade 4 Boys Bessie Nichols A</v>
      </c>
      <c r="I501">
        <f>COUNTIF('Point Totals by Grade-Gender'!A:A,'Team Points Summary'!H501)</f>
        <v>1</v>
      </c>
    </row>
    <row r="502" spans="1:9" ht="12.75">
      <c r="A502">
        <v>21</v>
      </c>
      <c r="B502" t="s">
        <v>14</v>
      </c>
      <c r="C502">
        <v>227</v>
      </c>
      <c r="D502">
        <v>68</v>
      </c>
      <c r="E502">
        <v>79</v>
      </c>
      <c r="F502">
        <v>80</v>
      </c>
      <c r="H502" t="str">
        <f t="shared" si="11"/>
        <v>Grade 4 Boys Strathcona Christian Ac B</v>
      </c>
      <c r="I502">
        <f>COUNTIF('Point Totals by Grade-Gender'!A:A,'Team Points Summary'!H502)</f>
        <v>1</v>
      </c>
    </row>
    <row r="503" spans="1:9" ht="12.75">
      <c r="A503">
        <v>22</v>
      </c>
      <c r="B503" t="s">
        <v>9</v>
      </c>
      <c r="C503">
        <v>232</v>
      </c>
      <c r="D503">
        <v>10</v>
      </c>
      <c r="E503">
        <v>64</v>
      </c>
      <c r="F503">
        <v>158</v>
      </c>
      <c r="H503" t="str">
        <f t="shared" si="11"/>
        <v>Grade 4 Boys Pine Street A</v>
      </c>
      <c r="I503">
        <f>COUNTIF('Point Totals by Grade-Gender'!A:A,'Team Points Summary'!H503)</f>
        <v>1</v>
      </c>
    </row>
    <row r="504" spans="1:9" ht="12.75">
      <c r="A504">
        <v>23</v>
      </c>
      <c r="B504" t="s">
        <v>406</v>
      </c>
      <c r="C504">
        <v>232</v>
      </c>
      <c r="D504">
        <v>37</v>
      </c>
      <c r="E504">
        <v>84</v>
      </c>
      <c r="F504">
        <v>111</v>
      </c>
      <c r="H504" t="str">
        <f t="shared" si="11"/>
        <v>Grade 4 Boys Forest Heights B</v>
      </c>
      <c r="I504">
        <f>COUNTIF('Point Totals by Grade-Gender'!A:A,'Team Points Summary'!H504)</f>
        <v>1</v>
      </c>
    </row>
    <row r="505" spans="1:9" ht="12.75">
      <c r="A505">
        <v>24</v>
      </c>
      <c r="B505" t="s">
        <v>42</v>
      </c>
      <c r="C505">
        <v>243</v>
      </c>
      <c r="D505">
        <v>67</v>
      </c>
      <c r="E505">
        <v>86</v>
      </c>
      <c r="F505">
        <v>90</v>
      </c>
      <c r="H505" t="str">
        <f t="shared" si="11"/>
        <v>Grade 4 Boys Westbrook A</v>
      </c>
      <c r="I505">
        <f>COUNTIF('Point Totals by Grade-Gender'!A:A,'Team Points Summary'!H505)</f>
        <v>1</v>
      </c>
    </row>
    <row r="506" spans="1:9" ht="12.75">
      <c r="A506">
        <v>25</v>
      </c>
      <c r="B506" t="s">
        <v>44</v>
      </c>
      <c r="C506">
        <v>255</v>
      </c>
      <c r="D506">
        <v>16</v>
      </c>
      <c r="E506">
        <v>71</v>
      </c>
      <c r="F506">
        <v>168</v>
      </c>
      <c r="H506" t="str">
        <f t="shared" si="11"/>
        <v>Grade 4 Boys Patricia Heights A</v>
      </c>
      <c r="I506">
        <f>COUNTIF('Point Totals by Grade-Gender'!A:A,'Team Points Summary'!H506)</f>
        <v>1</v>
      </c>
    </row>
    <row r="507" spans="1:9" ht="12.75">
      <c r="A507">
        <v>26</v>
      </c>
      <c r="B507" t="s">
        <v>233</v>
      </c>
      <c r="C507">
        <v>265</v>
      </c>
      <c r="D507">
        <v>62</v>
      </c>
      <c r="E507">
        <v>100</v>
      </c>
      <c r="F507">
        <v>103</v>
      </c>
      <c r="H507" t="str">
        <f t="shared" si="11"/>
        <v>Grade 4 Boys Holyrood B</v>
      </c>
      <c r="I507">
        <f>COUNTIF('Point Totals by Grade-Gender'!A:A,'Team Points Summary'!H507)</f>
        <v>1</v>
      </c>
    </row>
    <row r="508" spans="1:9" ht="12.75">
      <c r="A508">
        <v>27</v>
      </c>
      <c r="B508" t="s">
        <v>274</v>
      </c>
      <c r="C508">
        <v>279</v>
      </c>
      <c r="D508">
        <v>1</v>
      </c>
      <c r="E508">
        <v>129</v>
      </c>
      <c r="F508">
        <v>149</v>
      </c>
      <c r="H508" t="str">
        <f t="shared" si="11"/>
        <v>Grade 4 Boys Rideau Park A</v>
      </c>
      <c r="I508">
        <f>COUNTIF('Point Totals by Grade-Gender'!A:A,'Team Points Summary'!H508)</f>
        <v>1</v>
      </c>
    </row>
    <row r="509" spans="1:9" ht="12.75">
      <c r="A509">
        <v>28</v>
      </c>
      <c r="B509" t="s">
        <v>422</v>
      </c>
      <c r="C509">
        <v>287</v>
      </c>
      <c r="D509">
        <v>82</v>
      </c>
      <c r="E509">
        <v>83</v>
      </c>
      <c r="F509">
        <v>122</v>
      </c>
      <c r="H509" t="str">
        <f t="shared" si="11"/>
        <v>Grade 4 Boys Balwin A</v>
      </c>
      <c r="I509">
        <f>COUNTIF('Point Totals by Grade-Gender'!A:A,'Team Points Summary'!H509)</f>
        <v>1</v>
      </c>
    </row>
    <row r="510" spans="1:9" ht="12.75">
      <c r="A510">
        <v>29</v>
      </c>
      <c r="B510" t="s">
        <v>11</v>
      </c>
      <c r="C510">
        <v>290</v>
      </c>
      <c r="D510">
        <v>91</v>
      </c>
      <c r="E510">
        <v>97</v>
      </c>
      <c r="F510">
        <v>102</v>
      </c>
      <c r="H510" t="str">
        <f t="shared" si="11"/>
        <v>Grade 4 Boys Meadowlark Christian A</v>
      </c>
      <c r="I510">
        <f>COUNTIF('Point Totals by Grade-Gender'!A:A,'Team Points Summary'!H510)</f>
        <v>1</v>
      </c>
    </row>
    <row r="511" spans="1:9" ht="12.75">
      <c r="A511">
        <v>30</v>
      </c>
      <c r="B511" t="s">
        <v>27</v>
      </c>
      <c r="C511">
        <v>302</v>
      </c>
      <c r="D511">
        <v>66</v>
      </c>
      <c r="E511">
        <v>108</v>
      </c>
      <c r="F511">
        <v>128</v>
      </c>
      <c r="H511" t="str">
        <f t="shared" si="11"/>
        <v>Grade 4 Boys Belgravia A</v>
      </c>
      <c r="I511">
        <f>COUNTIF('Point Totals by Grade-Gender'!A:A,'Team Points Summary'!H511)</f>
        <v>1</v>
      </c>
    </row>
    <row r="512" spans="1:9" ht="12.75">
      <c r="A512">
        <v>31</v>
      </c>
      <c r="B512" t="s">
        <v>276</v>
      </c>
      <c r="C512">
        <v>305</v>
      </c>
      <c r="D512">
        <v>77</v>
      </c>
      <c r="E512">
        <v>94</v>
      </c>
      <c r="F512">
        <v>134</v>
      </c>
      <c r="H512" t="str">
        <f t="shared" si="11"/>
        <v>Grade 4 Boys Malmo A</v>
      </c>
      <c r="I512">
        <f>COUNTIF('Point Totals by Grade-Gender'!A:A,'Team Points Summary'!H512)</f>
        <v>1</v>
      </c>
    </row>
    <row r="513" spans="1:9" ht="12.75">
      <c r="A513">
        <v>32</v>
      </c>
      <c r="B513" t="s">
        <v>20</v>
      </c>
      <c r="C513">
        <v>325</v>
      </c>
      <c r="D513">
        <v>61</v>
      </c>
      <c r="E513">
        <v>124</v>
      </c>
      <c r="F513">
        <v>140</v>
      </c>
      <c r="H513" t="str">
        <f t="shared" si="11"/>
        <v>Grade 4 Boys Michael A. Kostek B</v>
      </c>
      <c r="I513">
        <f>COUNTIF('Point Totals by Grade-Gender'!A:A,'Team Points Summary'!H513)</f>
        <v>1</v>
      </c>
    </row>
    <row r="514" spans="1:9" ht="12.75">
      <c r="A514">
        <v>33</v>
      </c>
      <c r="B514" t="s">
        <v>423</v>
      </c>
      <c r="C514">
        <v>329</v>
      </c>
      <c r="D514">
        <v>48</v>
      </c>
      <c r="E514">
        <v>59</v>
      </c>
      <c r="F514">
        <v>222</v>
      </c>
      <c r="H514" t="str">
        <f t="shared" si="11"/>
        <v>Grade 4 Boys Donnan B</v>
      </c>
      <c r="I514">
        <f>COUNTIF('Point Totals by Grade-Gender'!A:A,'Team Points Summary'!H514)</f>
        <v>1</v>
      </c>
    </row>
    <row r="515" spans="1:9" ht="12.75">
      <c r="A515">
        <v>34</v>
      </c>
      <c r="B515" t="s">
        <v>54</v>
      </c>
      <c r="C515">
        <v>330</v>
      </c>
      <c r="D515">
        <v>107</v>
      </c>
      <c r="E515">
        <v>109</v>
      </c>
      <c r="F515">
        <v>114</v>
      </c>
      <c r="H515" t="str">
        <f t="shared" si="11"/>
        <v>Grade 4 Boys Brander Gardens B</v>
      </c>
      <c r="I515">
        <f>COUNTIF('Point Totals by Grade-Gender'!A:A,'Team Points Summary'!H515)</f>
        <v>1</v>
      </c>
    </row>
    <row r="516" spans="1:9" ht="12.75">
      <c r="A516">
        <v>35</v>
      </c>
      <c r="B516" t="s">
        <v>69</v>
      </c>
      <c r="C516">
        <v>332</v>
      </c>
      <c r="D516">
        <v>40</v>
      </c>
      <c r="E516">
        <v>132</v>
      </c>
      <c r="F516">
        <v>160</v>
      </c>
      <c r="H516" t="str">
        <f t="shared" si="11"/>
        <v>Grade 4 Boys Steinhauer A</v>
      </c>
      <c r="I516">
        <f>COUNTIF('Point Totals by Grade-Gender'!A:A,'Team Points Summary'!H516)</f>
        <v>1</v>
      </c>
    </row>
    <row r="517" spans="1:9" ht="12.75">
      <c r="A517">
        <v>36</v>
      </c>
      <c r="B517" t="s">
        <v>2</v>
      </c>
      <c r="C517">
        <v>353</v>
      </c>
      <c r="D517">
        <v>54</v>
      </c>
      <c r="E517">
        <v>87</v>
      </c>
      <c r="F517">
        <v>212</v>
      </c>
      <c r="H517" t="str">
        <f t="shared" si="11"/>
        <v>Grade 4 Boys Rio Terrace A</v>
      </c>
      <c r="I517">
        <f>COUNTIF('Point Totals by Grade-Gender'!A:A,'Team Points Summary'!H517)</f>
        <v>1</v>
      </c>
    </row>
    <row r="518" spans="1:9" ht="12.75">
      <c r="A518">
        <v>37</v>
      </c>
      <c r="B518" t="s">
        <v>283</v>
      </c>
      <c r="C518">
        <v>353</v>
      </c>
      <c r="D518">
        <v>52</v>
      </c>
      <c r="E518">
        <v>85</v>
      </c>
      <c r="F518">
        <v>216</v>
      </c>
      <c r="H518" t="str">
        <f t="shared" si="11"/>
        <v>Grade 4 Boys Esther Starkman A</v>
      </c>
      <c r="I518">
        <f>COUNTIF('Point Totals by Grade-Gender'!A:A,'Team Points Summary'!H518)</f>
        <v>1</v>
      </c>
    </row>
    <row r="519" spans="1:9" ht="12.75">
      <c r="A519">
        <v>38</v>
      </c>
      <c r="B519" t="s">
        <v>79</v>
      </c>
      <c r="C519">
        <v>356</v>
      </c>
      <c r="D519">
        <v>65</v>
      </c>
      <c r="E519">
        <v>127</v>
      </c>
      <c r="F519">
        <v>164</v>
      </c>
      <c r="H519" t="str">
        <f t="shared" si="11"/>
        <v>Grade 4 Boys Malcolm Tweddle A</v>
      </c>
      <c r="I519">
        <f>COUNTIF('Point Totals by Grade-Gender'!A:A,'Team Points Summary'!H519)</f>
        <v>1</v>
      </c>
    </row>
    <row r="520" spans="1:9" ht="12.75">
      <c r="A520">
        <v>39</v>
      </c>
      <c r="B520" t="s">
        <v>1</v>
      </c>
      <c r="C520">
        <v>364</v>
      </c>
      <c r="D520">
        <v>98</v>
      </c>
      <c r="E520">
        <v>116</v>
      </c>
      <c r="F520">
        <v>150</v>
      </c>
      <c r="H520" t="str">
        <f t="shared" si="11"/>
        <v>Grade 4 Boys Windsor Park A</v>
      </c>
      <c r="I520">
        <f>COUNTIF('Point Totals by Grade-Gender'!A:A,'Team Points Summary'!H520)</f>
        <v>1</v>
      </c>
    </row>
    <row r="521" spans="1:9" ht="12.75">
      <c r="A521">
        <v>40</v>
      </c>
      <c r="B521" t="s">
        <v>46</v>
      </c>
      <c r="C521">
        <v>374</v>
      </c>
      <c r="D521">
        <v>89</v>
      </c>
      <c r="E521">
        <v>118</v>
      </c>
      <c r="F521">
        <v>167</v>
      </c>
      <c r="H521" t="str">
        <f t="shared" si="11"/>
        <v>Grade 4 Boys Richard Secord A</v>
      </c>
      <c r="I521">
        <f>COUNTIF('Point Totals by Grade-Gender'!A:A,'Team Points Summary'!H521)</f>
        <v>1</v>
      </c>
    </row>
    <row r="522" spans="1:9" ht="12.75">
      <c r="A522">
        <v>41</v>
      </c>
      <c r="B522" t="s">
        <v>409</v>
      </c>
      <c r="C522">
        <v>392</v>
      </c>
      <c r="D522">
        <v>78</v>
      </c>
      <c r="E522">
        <v>143</v>
      </c>
      <c r="F522">
        <v>171</v>
      </c>
      <c r="H522" t="str">
        <f t="shared" si="11"/>
        <v>Grade 4 Boys Michael Strembitsky B</v>
      </c>
      <c r="I522">
        <f>COUNTIF('Point Totals by Grade-Gender'!A:A,'Team Points Summary'!H522)</f>
        <v>1</v>
      </c>
    </row>
    <row r="523" spans="1:9" ht="12.75">
      <c r="A523">
        <v>42</v>
      </c>
      <c r="B523" t="s">
        <v>281</v>
      </c>
      <c r="C523">
        <v>424</v>
      </c>
      <c r="D523">
        <v>105</v>
      </c>
      <c r="E523">
        <v>135</v>
      </c>
      <c r="F523">
        <v>184</v>
      </c>
      <c r="H523" t="str">
        <f t="shared" si="11"/>
        <v>Grade 4 Boys Johnny Bright B</v>
      </c>
      <c r="I523">
        <f>COUNTIF('Point Totals by Grade-Gender'!A:A,'Team Points Summary'!H523)</f>
        <v>1</v>
      </c>
    </row>
    <row r="524" spans="1:9" ht="12.75">
      <c r="A524">
        <v>43</v>
      </c>
      <c r="B524" t="s">
        <v>23</v>
      </c>
      <c r="C524">
        <v>425</v>
      </c>
      <c r="D524">
        <v>138</v>
      </c>
      <c r="E524">
        <v>139</v>
      </c>
      <c r="F524">
        <v>148</v>
      </c>
      <c r="H524" t="str">
        <f t="shared" si="11"/>
        <v>Grade 4 Boys Earl Buxton B</v>
      </c>
      <c r="I524">
        <f>COUNTIF('Point Totals by Grade-Gender'!A:A,'Team Points Summary'!H524)</f>
        <v>1</v>
      </c>
    </row>
    <row r="525" spans="1:9" ht="12.75">
      <c r="A525">
        <v>44</v>
      </c>
      <c r="B525" t="s">
        <v>30</v>
      </c>
      <c r="C525">
        <v>433</v>
      </c>
      <c r="D525">
        <v>137</v>
      </c>
      <c r="E525">
        <v>144</v>
      </c>
      <c r="F525">
        <v>152</v>
      </c>
      <c r="H525" t="str">
        <f t="shared" si="11"/>
        <v>Grade 4 Boys George H. Luck A</v>
      </c>
      <c r="I525">
        <f>COUNTIF('Point Totals by Grade-Gender'!A:A,'Team Points Summary'!H525)</f>
        <v>1</v>
      </c>
    </row>
    <row r="526" spans="1:9" ht="12.75">
      <c r="A526">
        <v>45</v>
      </c>
      <c r="B526" t="s">
        <v>15</v>
      </c>
      <c r="C526">
        <v>441</v>
      </c>
      <c r="D526">
        <v>104</v>
      </c>
      <c r="E526">
        <v>117</v>
      </c>
      <c r="F526">
        <v>220</v>
      </c>
      <c r="H526" t="str">
        <f t="shared" si="11"/>
        <v>Grade 4 Boys Meadowlark Christian B</v>
      </c>
      <c r="I526">
        <f>COUNTIF('Point Totals by Grade-Gender'!A:A,'Team Points Summary'!H526)</f>
        <v>1</v>
      </c>
    </row>
    <row r="527" spans="1:9" ht="12.75">
      <c r="A527">
        <v>46</v>
      </c>
      <c r="B527" t="s">
        <v>413</v>
      </c>
      <c r="C527">
        <v>448</v>
      </c>
      <c r="D527">
        <v>76</v>
      </c>
      <c r="E527">
        <v>154</v>
      </c>
      <c r="F527">
        <v>218</v>
      </c>
      <c r="H527" t="str">
        <f t="shared" si="11"/>
        <v>Grade 4 Boys McKernan A</v>
      </c>
      <c r="I527">
        <f>COUNTIF('Point Totals by Grade-Gender'!A:A,'Team Points Summary'!H527)</f>
        <v>1</v>
      </c>
    </row>
    <row r="528" spans="1:9" ht="12.75">
      <c r="A528">
        <v>47</v>
      </c>
      <c r="B528" t="s">
        <v>64</v>
      </c>
      <c r="C528">
        <v>454</v>
      </c>
      <c r="D528">
        <v>95</v>
      </c>
      <c r="E528">
        <v>146</v>
      </c>
      <c r="F528">
        <v>213</v>
      </c>
      <c r="H528" t="str">
        <f t="shared" si="11"/>
        <v>Grade 4 Boys George P. Nicholson B</v>
      </c>
      <c r="I528">
        <f>COUNTIF('Point Totals by Grade-Gender'!A:A,'Team Points Summary'!H528)</f>
        <v>1</v>
      </c>
    </row>
    <row r="529" spans="1:9" ht="12.75">
      <c r="A529">
        <v>48</v>
      </c>
      <c r="B529" t="s">
        <v>56</v>
      </c>
      <c r="C529">
        <v>454</v>
      </c>
      <c r="D529">
        <v>120</v>
      </c>
      <c r="E529">
        <v>145</v>
      </c>
      <c r="F529">
        <v>189</v>
      </c>
      <c r="H529" t="str">
        <f t="shared" si="11"/>
        <v>Grade 4 Boys Keheewin A</v>
      </c>
      <c r="I529">
        <f>COUNTIF('Point Totals by Grade-Gender'!A:A,'Team Points Summary'!H529)</f>
        <v>1</v>
      </c>
    </row>
    <row r="530" spans="1:9" ht="12.75">
      <c r="A530">
        <v>49</v>
      </c>
      <c r="B530" t="s">
        <v>270</v>
      </c>
      <c r="C530">
        <v>456</v>
      </c>
      <c r="D530">
        <v>130</v>
      </c>
      <c r="E530">
        <v>131</v>
      </c>
      <c r="F530">
        <v>195</v>
      </c>
      <c r="H530" t="str">
        <f t="shared" si="11"/>
        <v>Grade 4 Boys Brander Gardens C</v>
      </c>
      <c r="I530">
        <f>COUNTIF('Point Totals by Grade-Gender'!A:A,'Team Points Summary'!H530)</f>
        <v>1</v>
      </c>
    </row>
    <row r="531" spans="1:9" ht="12.75">
      <c r="A531">
        <v>50</v>
      </c>
      <c r="B531" t="s">
        <v>285</v>
      </c>
      <c r="C531">
        <v>471</v>
      </c>
      <c r="D531">
        <v>92</v>
      </c>
      <c r="E531">
        <v>186</v>
      </c>
      <c r="F531">
        <v>193</v>
      </c>
      <c r="H531" t="str">
        <f t="shared" si="11"/>
        <v>Grade 4 Boys Edmonton Khalsa A</v>
      </c>
      <c r="I531">
        <f>COUNTIF('Point Totals by Grade-Gender'!A:A,'Team Points Summary'!H531)</f>
        <v>1</v>
      </c>
    </row>
    <row r="532" spans="1:9" ht="12.75">
      <c r="A532">
        <v>51</v>
      </c>
      <c r="B532" t="s">
        <v>24</v>
      </c>
      <c r="C532">
        <v>477</v>
      </c>
      <c r="D532">
        <v>151</v>
      </c>
      <c r="E532">
        <v>153</v>
      </c>
      <c r="F532">
        <v>173</v>
      </c>
      <c r="H532" t="str">
        <f t="shared" si="11"/>
        <v>Grade 4 Boys Win Ferguson A</v>
      </c>
      <c r="I532">
        <f>COUNTIF('Point Totals by Grade-Gender'!A:A,'Team Points Summary'!H532)</f>
        <v>1</v>
      </c>
    </row>
    <row r="533" spans="1:9" ht="12.75">
      <c r="A533">
        <v>52</v>
      </c>
      <c r="B533" t="s">
        <v>414</v>
      </c>
      <c r="C533">
        <v>480</v>
      </c>
      <c r="D533">
        <v>119</v>
      </c>
      <c r="E533">
        <v>133</v>
      </c>
      <c r="F533">
        <v>228</v>
      </c>
      <c r="H533" t="str">
        <f t="shared" si="11"/>
        <v>Grade 4 Boys Meyokumin A</v>
      </c>
      <c r="I533">
        <f>COUNTIF('Point Totals by Grade-Gender'!A:A,'Team Points Summary'!H533)</f>
        <v>1</v>
      </c>
    </row>
    <row r="534" spans="1:9" ht="12.75">
      <c r="A534">
        <v>53</v>
      </c>
      <c r="B534" t="s">
        <v>369</v>
      </c>
      <c r="C534">
        <v>483</v>
      </c>
      <c r="D534">
        <v>126</v>
      </c>
      <c r="E534">
        <v>147</v>
      </c>
      <c r="F534">
        <v>210</v>
      </c>
      <c r="H534" t="str">
        <f t="shared" si="11"/>
        <v>Grade 4 Boys Elizabeth Finch A</v>
      </c>
      <c r="I534">
        <f>COUNTIF('Point Totals by Grade-Gender'!A:A,'Team Points Summary'!H534)</f>
        <v>1</v>
      </c>
    </row>
    <row r="535" spans="1:9" ht="12.75">
      <c r="A535">
        <v>54</v>
      </c>
      <c r="B535" t="s">
        <v>77</v>
      </c>
      <c r="C535">
        <v>501</v>
      </c>
      <c r="D535">
        <v>125</v>
      </c>
      <c r="E535">
        <v>172</v>
      </c>
      <c r="F535">
        <v>204</v>
      </c>
      <c r="H535" t="str">
        <f t="shared" si="11"/>
        <v>Grade 4 Boys Crawford Plains B</v>
      </c>
      <c r="I535">
        <f>COUNTIF('Point Totals by Grade-Gender'!A:A,'Team Points Summary'!H535)</f>
        <v>1</v>
      </c>
    </row>
    <row r="536" spans="1:9" ht="12.75">
      <c r="A536">
        <v>55</v>
      </c>
      <c r="B536" t="s">
        <v>424</v>
      </c>
      <c r="C536">
        <v>522</v>
      </c>
      <c r="D536">
        <v>161</v>
      </c>
      <c r="E536">
        <v>176</v>
      </c>
      <c r="F536">
        <v>185</v>
      </c>
      <c r="H536" t="str">
        <f t="shared" si="11"/>
        <v>Grade 4 Boys Belgravia B</v>
      </c>
      <c r="I536">
        <f>COUNTIF('Point Totals by Grade-Gender'!A:A,'Team Points Summary'!H536)</f>
        <v>1</v>
      </c>
    </row>
    <row r="537" spans="1:9" ht="12.75">
      <c r="A537">
        <v>56</v>
      </c>
      <c r="B537" t="s">
        <v>41</v>
      </c>
      <c r="C537">
        <v>523</v>
      </c>
      <c r="D537">
        <v>73</v>
      </c>
      <c r="E537">
        <v>198</v>
      </c>
      <c r="F537">
        <v>252</v>
      </c>
      <c r="H537" t="str">
        <f t="shared" si="11"/>
        <v>Grade 4 Boys Parkallen C</v>
      </c>
      <c r="I537">
        <f>COUNTIF('Point Totals by Grade-Gender'!A:A,'Team Points Summary'!H537)</f>
        <v>1</v>
      </c>
    </row>
    <row r="538" spans="1:9" ht="12.75">
      <c r="A538">
        <v>57</v>
      </c>
      <c r="B538" t="s">
        <v>75</v>
      </c>
      <c r="C538">
        <v>537</v>
      </c>
      <c r="D538">
        <v>175</v>
      </c>
      <c r="E538">
        <v>179</v>
      </c>
      <c r="F538">
        <v>183</v>
      </c>
      <c r="H538" t="str">
        <f t="shared" si="11"/>
        <v>Grade 4 Boys Menisa B</v>
      </c>
      <c r="I538">
        <f>COUNTIF('Point Totals by Grade-Gender'!A:A,'Team Points Summary'!H538)</f>
        <v>1</v>
      </c>
    </row>
    <row r="539" spans="1:9" ht="12.75">
      <c r="A539">
        <v>58</v>
      </c>
      <c r="B539" t="s">
        <v>425</v>
      </c>
      <c r="C539">
        <v>549</v>
      </c>
      <c r="D539">
        <v>174</v>
      </c>
      <c r="E539">
        <v>187</v>
      </c>
      <c r="F539">
        <v>188</v>
      </c>
      <c r="H539" t="str">
        <f t="shared" si="11"/>
        <v>Grade 4 Boys Michael Strembitsky C</v>
      </c>
      <c r="I539">
        <f>COUNTIF('Point Totals by Grade-Gender'!A:A,'Team Points Summary'!H539)</f>
        <v>1</v>
      </c>
    </row>
    <row r="540" spans="1:9" ht="12.75">
      <c r="A540">
        <v>59</v>
      </c>
      <c r="B540" t="s">
        <v>282</v>
      </c>
      <c r="C540">
        <v>565</v>
      </c>
      <c r="D540">
        <v>121</v>
      </c>
      <c r="E540">
        <v>206</v>
      </c>
      <c r="F540">
        <v>238</v>
      </c>
      <c r="H540" t="str">
        <f t="shared" si="11"/>
        <v>Grade 4 Boys St. Clement A</v>
      </c>
      <c r="I540">
        <f>COUNTIF('Point Totals by Grade-Gender'!A:A,'Team Points Summary'!H540)</f>
        <v>1</v>
      </c>
    </row>
    <row r="541" spans="1:9" ht="12.75">
      <c r="A541">
        <v>60</v>
      </c>
      <c r="B541" t="s">
        <v>21</v>
      </c>
      <c r="C541">
        <v>582</v>
      </c>
      <c r="D541">
        <v>180</v>
      </c>
      <c r="E541">
        <v>200</v>
      </c>
      <c r="F541">
        <v>202</v>
      </c>
      <c r="H541" t="str">
        <f t="shared" si="11"/>
        <v>Grade 4 Boys Pine Street B</v>
      </c>
      <c r="I541">
        <f>COUNTIF('Point Totals by Grade-Gender'!A:A,'Team Points Summary'!H541)</f>
        <v>1</v>
      </c>
    </row>
    <row r="542" spans="1:9" ht="12.75">
      <c r="A542">
        <v>61</v>
      </c>
      <c r="B542" t="s">
        <v>36</v>
      </c>
      <c r="C542">
        <v>616</v>
      </c>
      <c r="D542">
        <v>203</v>
      </c>
      <c r="E542">
        <v>205</v>
      </c>
      <c r="F542">
        <v>208</v>
      </c>
      <c r="H542" t="str">
        <f t="shared" si="11"/>
        <v>Grade 4 Boys Pine Street C</v>
      </c>
      <c r="I542">
        <f>COUNTIF('Point Totals by Grade-Gender'!A:A,'Team Points Summary'!H542)</f>
        <v>1</v>
      </c>
    </row>
    <row r="543" spans="1:9" ht="12.75">
      <c r="A543">
        <v>62</v>
      </c>
      <c r="B543" t="s">
        <v>273</v>
      </c>
      <c r="C543">
        <v>672</v>
      </c>
      <c r="D543">
        <v>181</v>
      </c>
      <c r="E543">
        <v>237</v>
      </c>
      <c r="F543">
        <v>254</v>
      </c>
      <c r="H543" t="str">
        <f t="shared" si="11"/>
        <v>Grade 4 Boys Steinhauer B</v>
      </c>
      <c r="I543">
        <f>COUNTIF('Point Totals by Grade-Gender'!A:A,'Team Points Summary'!H543)</f>
        <v>1</v>
      </c>
    </row>
    <row r="544" spans="1:9" ht="12.75">
      <c r="A544">
        <v>63</v>
      </c>
      <c r="B544" t="s">
        <v>288</v>
      </c>
      <c r="C544">
        <v>690</v>
      </c>
      <c r="D544">
        <v>225</v>
      </c>
      <c r="E544">
        <v>231</v>
      </c>
      <c r="F544">
        <v>234</v>
      </c>
      <c r="H544" t="str">
        <f t="shared" si="11"/>
        <v>Grade 4 Boys Edmonton Khalsa B</v>
      </c>
      <c r="I544">
        <f>COUNTIF('Point Totals by Grade-Gender'!A:A,'Team Points Summary'!H544)</f>
        <v>1</v>
      </c>
    </row>
    <row r="545" spans="1:9" ht="12.75">
      <c r="A545">
        <v>64</v>
      </c>
      <c r="B545" t="s">
        <v>426</v>
      </c>
      <c r="C545">
        <v>694</v>
      </c>
      <c r="D545">
        <v>229</v>
      </c>
      <c r="E545">
        <v>230</v>
      </c>
      <c r="F545">
        <v>235</v>
      </c>
      <c r="H545" t="str">
        <f t="shared" si="11"/>
        <v>Grade 4 Boys Menisa C</v>
      </c>
      <c r="I545">
        <f>COUNTIF('Point Totals by Grade-Gender'!A:A,'Team Points Summary'!H545)</f>
        <v>1</v>
      </c>
    </row>
    <row r="546" spans="1:9" ht="12.75">
      <c r="A546">
        <v>65</v>
      </c>
      <c r="B546" t="s">
        <v>427</v>
      </c>
      <c r="C546">
        <v>706</v>
      </c>
      <c r="D546">
        <v>224</v>
      </c>
      <c r="E546">
        <v>240</v>
      </c>
      <c r="F546">
        <v>242</v>
      </c>
      <c r="H546" t="str">
        <f t="shared" si="11"/>
        <v>Grade 4 Boys Keheewin B</v>
      </c>
      <c r="I546">
        <f>COUNTIF('Point Totals by Grade-Gender'!A:A,'Team Points Summary'!H546)</f>
        <v>1</v>
      </c>
    </row>
    <row r="547" spans="1:9" ht="12.75">
      <c r="A547">
        <v>66</v>
      </c>
      <c r="B547" t="s">
        <v>428</v>
      </c>
      <c r="C547">
        <v>724</v>
      </c>
      <c r="D547">
        <v>236</v>
      </c>
      <c r="E547">
        <v>241</v>
      </c>
      <c r="F547">
        <v>247</v>
      </c>
      <c r="H547" t="str">
        <f t="shared" si="11"/>
        <v>Grade 4 Boys Edmonton Khalsa C</v>
      </c>
      <c r="I547">
        <f>COUNTIF('Point Totals by Grade-Gender'!A:A,'Team Points Summary'!H547)</f>
        <v>1</v>
      </c>
    </row>
    <row r="548" spans="3:9" ht="12.75">
      <c r="C548">
        <f>SUM(C482:C547)</f>
        <v>22166</v>
      </c>
      <c r="H548" s="1" t="s">
        <v>237</v>
      </c>
      <c r="I548">
        <f>COUNTIF('Point Totals by Grade-Gender'!A:A,'Team Points Summary'!H548)</f>
        <v>1</v>
      </c>
    </row>
    <row r="549" ht="12.75">
      <c r="H549" s="1"/>
    </row>
    <row r="550" ht="12.75">
      <c r="A550" s="1" t="s">
        <v>387</v>
      </c>
    </row>
    <row r="551" spans="1:9" ht="12.75">
      <c r="A551">
        <v>1</v>
      </c>
      <c r="B551" t="s">
        <v>277</v>
      </c>
      <c r="C551">
        <v>21</v>
      </c>
      <c r="D551">
        <v>3</v>
      </c>
      <c r="E551">
        <v>6</v>
      </c>
      <c r="F551">
        <v>12</v>
      </c>
      <c r="H551" t="str">
        <f>CONCATENATE("Grade 5 Girls ",B551)</f>
        <v>Grade 5 Girls Suzuki Charter A</v>
      </c>
      <c r="I551">
        <f>COUNTIF('Point Totals by Grade-Gender'!A:A,'Team Points Summary'!H551)</f>
        <v>1</v>
      </c>
    </row>
    <row r="552" spans="1:9" ht="12.75">
      <c r="A552">
        <v>2</v>
      </c>
      <c r="B552" t="s">
        <v>4</v>
      </c>
      <c r="C552">
        <v>38</v>
      </c>
      <c r="D552">
        <v>1</v>
      </c>
      <c r="E552">
        <v>17</v>
      </c>
      <c r="F552">
        <v>20</v>
      </c>
      <c r="H552" t="str">
        <f aca="true" t="shared" si="12" ref="H552:H586">CONCATENATE("Grade 5 Girls ",B552)</f>
        <v>Grade 5 Girls Earl Buxton A</v>
      </c>
      <c r="I552">
        <f>COUNTIF('Point Totals by Grade-Gender'!A:A,'Team Points Summary'!H552)</f>
        <v>1</v>
      </c>
    </row>
    <row r="553" spans="1:9" ht="12.75">
      <c r="A553">
        <v>3</v>
      </c>
      <c r="B553" t="s">
        <v>2</v>
      </c>
      <c r="C553">
        <v>39</v>
      </c>
      <c r="D553">
        <v>10</v>
      </c>
      <c r="E553">
        <v>14</v>
      </c>
      <c r="F553">
        <v>15</v>
      </c>
      <c r="H553" t="str">
        <f t="shared" si="12"/>
        <v>Grade 5 Girls Rio Terrace A</v>
      </c>
      <c r="I553">
        <f>COUNTIF('Point Totals by Grade-Gender'!A:A,'Team Points Summary'!H553)</f>
        <v>1</v>
      </c>
    </row>
    <row r="554" spans="1:9" ht="12.75">
      <c r="A554">
        <v>4</v>
      </c>
      <c r="B554" t="s">
        <v>1</v>
      </c>
      <c r="C554">
        <v>78</v>
      </c>
      <c r="D554">
        <v>5</v>
      </c>
      <c r="E554">
        <v>28</v>
      </c>
      <c r="F554">
        <v>45</v>
      </c>
      <c r="H554" t="str">
        <f t="shared" si="12"/>
        <v>Grade 5 Girls Windsor Park A</v>
      </c>
      <c r="I554">
        <f>COUNTIF('Point Totals by Grade-Gender'!A:A,'Team Points Summary'!H554)</f>
        <v>1</v>
      </c>
    </row>
    <row r="555" spans="1:9" ht="12.75">
      <c r="A555">
        <v>5</v>
      </c>
      <c r="B555" t="s">
        <v>56</v>
      </c>
      <c r="C555">
        <v>81</v>
      </c>
      <c r="D555">
        <v>18</v>
      </c>
      <c r="E555">
        <v>24</v>
      </c>
      <c r="F555">
        <v>39</v>
      </c>
      <c r="H555" t="str">
        <f t="shared" si="12"/>
        <v>Grade 5 Girls Keheewin A</v>
      </c>
      <c r="I555">
        <f>COUNTIF('Point Totals by Grade-Gender'!A:A,'Team Points Summary'!H555)</f>
        <v>1</v>
      </c>
    </row>
    <row r="556" spans="1:9" ht="12.75">
      <c r="A556">
        <v>6</v>
      </c>
      <c r="B556" t="s">
        <v>13</v>
      </c>
      <c r="C556">
        <v>102</v>
      </c>
      <c r="D556">
        <v>25</v>
      </c>
      <c r="E556">
        <v>37</v>
      </c>
      <c r="F556">
        <v>40</v>
      </c>
      <c r="H556" t="str">
        <f t="shared" si="12"/>
        <v>Grade 5 Girls Michael A. Kostek A</v>
      </c>
      <c r="I556">
        <f>COUNTIF('Point Totals by Grade-Gender'!A:A,'Team Points Summary'!H556)</f>
        <v>1</v>
      </c>
    </row>
    <row r="557" spans="1:9" ht="12.75">
      <c r="A557">
        <v>7</v>
      </c>
      <c r="B557" t="s">
        <v>42</v>
      </c>
      <c r="C557">
        <v>110</v>
      </c>
      <c r="D557">
        <v>31</v>
      </c>
      <c r="E557">
        <v>36</v>
      </c>
      <c r="F557">
        <v>43</v>
      </c>
      <c r="H557" t="str">
        <f t="shared" si="12"/>
        <v>Grade 5 Girls Westbrook A</v>
      </c>
      <c r="I557">
        <f>COUNTIF('Point Totals by Grade-Gender'!A:A,'Team Points Summary'!H557)</f>
        <v>1</v>
      </c>
    </row>
    <row r="558" spans="1:9" ht="12.75">
      <c r="A558">
        <v>8</v>
      </c>
      <c r="B558" t="s">
        <v>44</v>
      </c>
      <c r="C558">
        <v>112</v>
      </c>
      <c r="D558">
        <v>4</v>
      </c>
      <c r="E558">
        <v>30</v>
      </c>
      <c r="F558">
        <v>78</v>
      </c>
      <c r="H558" t="str">
        <f t="shared" si="12"/>
        <v>Grade 5 Girls Patricia Heights A</v>
      </c>
      <c r="I558">
        <f>COUNTIF('Point Totals by Grade-Gender'!A:A,'Team Points Summary'!H558)</f>
        <v>1</v>
      </c>
    </row>
    <row r="559" spans="1:9" ht="12.75">
      <c r="A559">
        <v>9</v>
      </c>
      <c r="B559" t="s">
        <v>46</v>
      </c>
      <c r="C559">
        <v>117</v>
      </c>
      <c r="D559">
        <v>22</v>
      </c>
      <c r="E559">
        <v>42</v>
      </c>
      <c r="F559">
        <v>53</v>
      </c>
      <c r="H559" t="str">
        <f t="shared" si="12"/>
        <v>Grade 5 Girls Richard Secord A</v>
      </c>
      <c r="I559">
        <f>COUNTIF('Point Totals by Grade-Gender'!A:A,'Team Points Summary'!H559)</f>
        <v>1</v>
      </c>
    </row>
    <row r="560" spans="1:9" ht="12.75">
      <c r="A560">
        <v>10</v>
      </c>
      <c r="B560" t="s">
        <v>63</v>
      </c>
      <c r="C560">
        <v>142</v>
      </c>
      <c r="D560">
        <v>32</v>
      </c>
      <c r="E560">
        <v>49</v>
      </c>
      <c r="F560">
        <v>61</v>
      </c>
      <c r="H560" t="str">
        <f t="shared" si="12"/>
        <v>Grade 5 Girls George P. Nicholson A</v>
      </c>
      <c r="I560">
        <f>COUNTIF('Point Totals by Grade-Gender'!A:A,'Team Points Summary'!H560)</f>
        <v>1</v>
      </c>
    </row>
    <row r="561" spans="1:9" ht="12.75">
      <c r="A561">
        <v>11</v>
      </c>
      <c r="B561" t="s">
        <v>9</v>
      </c>
      <c r="C561">
        <v>153</v>
      </c>
      <c r="D561">
        <v>21</v>
      </c>
      <c r="E561">
        <v>44</v>
      </c>
      <c r="F561">
        <v>88</v>
      </c>
      <c r="H561" t="str">
        <f t="shared" si="12"/>
        <v>Grade 5 Girls Pine Street A</v>
      </c>
      <c r="I561">
        <f>COUNTIF('Point Totals by Grade-Gender'!A:A,'Team Points Summary'!H561)</f>
        <v>1</v>
      </c>
    </row>
    <row r="562" spans="1:9" ht="12.75">
      <c r="A562">
        <v>12</v>
      </c>
      <c r="B562" t="s">
        <v>6</v>
      </c>
      <c r="C562">
        <v>156</v>
      </c>
      <c r="D562">
        <v>2</v>
      </c>
      <c r="E562">
        <v>38</v>
      </c>
      <c r="F562">
        <v>116</v>
      </c>
      <c r="H562" t="str">
        <f t="shared" si="12"/>
        <v>Grade 5 Girls Strathcona Christian Ac A</v>
      </c>
      <c r="I562">
        <f>COUNTIF('Point Totals by Grade-Gender'!A:A,'Team Points Summary'!H562)</f>
        <v>1</v>
      </c>
    </row>
    <row r="563" spans="1:9" ht="12.75">
      <c r="A563">
        <v>13</v>
      </c>
      <c r="B563" t="s">
        <v>11</v>
      </c>
      <c r="C563">
        <v>159</v>
      </c>
      <c r="D563">
        <v>16</v>
      </c>
      <c r="E563">
        <v>35</v>
      </c>
      <c r="F563">
        <v>108</v>
      </c>
      <c r="H563" t="str">
        <f t="shared" si="12"/>
        <v>Grade 5 Girls Meadowlark Christian A</v>
      </c>
      <c r="I563">
        <f>COUNTIF('Point Totals by Grade-Gender'!A:A,'Team Points Summary'!H563)</f>
        <v>1</v>
      </c>
    </row>
    <row r="564" spans="1:9" ht="12.75">
      <c r="A564">
        <v>14</v>
      </c>
      <c r="B564" t="s">
        <v>43</v>
      </c>
      <c r="C564">
        <v>175</v>
      </c>
      <c r="D564">
        <v>51</v>
      </c>
      <c r="E564">
        <v>54</v>
      </c>
      <c r="F564">
        <v>70</v>
      </c>
      <c r="H564" t="str">
        <f t="shared" si="12"/>
        <v>Grade 5 Girls Wes Hosford A</v>
      </c>
      <c r="I564">
        <f>COUNTIF('Point Totals by Grade-Gender'!A:A,'Team Points Summary'!H564)</f>
        <v>1</v>
      </c>
    </row>
    <row r="565" spans="1:9" ht="12.75">
      <c r="A565">
        <v>15</v>
      </c>
      <c r="B565" t="s">
        <v>29</v>
      </c>
      <c r="C565">
        <v>181</v>
      </c>
      <c r="D565">
        <v>55</v>
      </c>
      <c r="E565">
        <v>59</v>
      </c>
      <c r="F565">
        <v>67</v>
      </c>
      <c r="H565" t="str">
        <f t="shared" si="12"/>
        <v>Grade 5 Girls Centennial A</v>
      </c>
      <c r="I565">
        <f>COUNTIF('Point Totals by Grade-Gender'!A:A,'Team Points Summary'!H565)</f>
        <v>1</v>
      </c>
    </row>
    <row r="566" spans="1:9" ht="12.75">
      <c r="A566">
        <v>16</v>
      </c>
      <c r="B566" t="s">
        <v>70</v>
      </c>
      <c r="C566">
        <v>187</v>
      </c>
      <c r="D566">
        <v>41</v>
      </c>
      <c r="E566">
        <v>72</v>
      </c>
      <c r="F566">
        <v>74</v>
      </c>
      <c r="H566" t="str">
        <f t="shared" si="12"/>
        <v>Grade 5 Girls Crawford Plains A</v>
      </c>
      <c r="I566">
        <f>COUNTIF('Point Totals by Grade-Gender'!A:A,'Team Points Summary'!H566)</f>
        <v>1</v>
      </c>
    </row>
    <row r="567" spans="1:9" ht="12.75">
      <c r="A567">
        <v>17</v>
      </c>
      <c r="B567" t="s">
        <v>28</v>
      </c>
      <c r="C567">
        <v>196</v>
      </c>
      <c r="D567">
        <v>8</v>
      </c>
      <c r="E567">
        <v>92</v>
      </c>
      <c r="F567">
        <v>96</v>
      </c>
      <c r="H567" t="str">
        <f t="shared" si="12"/>
        <v>Grade 5 Girls Greenview A</v>
      </c>
      <c r="I567">
        <f>COUNTIF('Point Totals by Grade-Gender'!A:A,'Team Points Summary'!H567)</f>
        <v>1</v>
      </c>
    </row>
    <row r="568" spans="1:9" ht="12.75">
      <c r="A568">
        <v>18</v>
      </c>
      <c r="B568" t="s">
        <v>413</v>
      </c>
      <c r="C568">
        <v>208</v>
      </c>
      <c r="D568">
        <v>52</v>
      </c>
      <c r="E568">
        <v>76</v>
      </c>
      <c r="F568">
        <v>80</v>
      </c>
      <c r="H568" t="str">
        <f t="shared" si="12"/>
        <v>Grade 5 Girls McKernan A</v>
      </c>
      <c r="I568">
        <f>COUNTIF('Point Totals by Grade-Gender'!A:A,'Team Points Summary'!H568)</f>
        <v>1</v>
      </c>
    </row>
    <row r="569" spans="1:9" ht="12.75">
      <c r="A569">
        <v>19</v>
      </c>
      <c r="B569" t="s">
        <v>52</v>
      </c>
      <c r="C569">
        <v>210</v>
      </c>
      <c r="D569">
        <v>58</v>
      </c>
      <c r="E569">
        <v>73</v>
      </c>
      <c r="F569">
        <v>79</v>
      </c>
      <c r="H569" t="str">
        <f t="shared" si="12"/>
        <v>Grade 5 Girls Westbrook B</v>
      </c>
      <c r="I569">
        <f>COUNTIF('Point Totals by Grade-Gender'!A:A,'Team Points Summary'!H569)</f>
        <v>1</v>
      </c>
    </row>
    <row r="570" spans="1:9" ht="12.75">
      <c r="A570">
        <v>20</v>
      </c>
      <c r="B570" t="s">
        <v>16</v>
      </c>
      <c r="C570">
        <v>218</v>
      </c>
      <c r="D570">
        <v>66</v>
      </c>
      <c r="E570">
        <v>69</v>
      </c>
      <c r="F570">
        <v>83</v>
      </c>
      <c r="H570" t="str">
        <f t="shared" si="12"/>
        <v>Grade 5 Girls Edmonton Christian West A</v>
      </c>
      <c r="I570">
        <f>COUNTIF('Point Totals by Grade-Gender'!A:A,'Team Points Summary'!H570)</f>
        <v>1</v>
      </c>
    </row>
    <row r="571" spans="1:9" ht="12.75">
      <c r="A571">
        <v>21</v>
      </c>
      <c r="B571" t="s">
        <v>64</v>
      </c>
      <c r="C571">
        <v>227</v>
      </c>
      <c r="D571">
        <v>65</v>
      </c>
      <c r="E571">
        <v>77</v>
      </c>
      <c r="F571">
        <v>85</v>
      </c>
      <c r="H571" t="str">
        <f t="shared" si="12"/>
        <v>Grade 5 Girls George P. Nicholson B</v>
      </c>
      <c r="I571">
        <f>COUNTIF('Point Totals by Grade-Gender'!A:A,'Team Points Summary'!H571)</f>
        <v>1</v>
      </c>
    </row>
    <row r="572" spans="1:9" ht="12.75">
      <c r="A572">
        <v>22</v>
      </c>
      <c r="B572" t="s">
        <v>20</v>
      </c>
      <c r="C572">
        <v>248</v>
      </c>
      <c r="D572">
        <v>64</v>
      </c>
      <c r="E572">
        <v>87</v>
      </c>
      <c r="F572">
        <v>97</v>
      </c>
      <c r="H572" t="str">
        <f t="shared" si="12"/>
        <v>Grade 5 Girls Michael A. Kostek B</v>
      </c>
      <c r="I572">
        <f>COUNTIF('Point Totals by Grade-Gender'!A:A,'Team Points Summary'!H572)</f>
        <v>1</v>
      </c>
    </row>
    <row r="573" spans="1:9" ht="12.75">
      <c r="A573">
        <v>23</v>
      </c>
      <c r="B573" t="s">
        <v>414</v>
      </c>
      <c r="C573">
        <v>256</v>
      </c>
      <c r="D573">
        <v>46</v>
      </c>
      <c r="E573">
        <v>91</v>
      </c>
      <c r="F573">
        <v>119</v>
      </c>
      <c r="H573" t="str">
        <f t="shared" si="12"/>
        <v>Grade 5 Girls Meyokumin A</v>
      </c>
      <c r="I573">
        <f>COUNTIF('Point Totals by Grade-Gender'!A:A,'Team Points Summary'!H573)</f>
        <v>1</v>
      </c>
    </row>
    <row r="574" spans="1:9" ht="12.75">
      <c r="A574">
        <v>24</v>
      </c>
      <c r="B574" t="s">
        <v>79</v>
      </c>
      <c r="C574">
        <v>273</v>
      </c>
      <c r="D574">
        <v>60</v>
      </c>
      <c r="E574">
        <v>84</v>
      </c>
      <c r="F574">
        <v>129</v>
      </c>
      <c r="H574" t="str">
        <f t="shared" si="12"/>
        <v>Grade 5 Girls Malcolm Tweddle A</v>
      </c>
      <c r="I574">
        <f>COUNTIF('Point Totals by Grade-Gender'!A:A,'Team Points Summary'!H574)</f>
        <v>1</v>
      </c>
    </row>
    <row r="575" spans="1:9" ht="12.75">
      <c r="A575">
        <v>25</v>
      </c>
      <c r="B575" t="s">
        <v>430</v>
      </c>
      <c r="C575">
        <v>286</v>
      </c>
      <c r="D575">
        <v>34</v>
      </c>
      <c r="E575">
        <v>110</v>
      </c>
      <c r="F575">
        <v>142</v>
      </c>
      <c r="H575" t="str">
        <f t="shared" si="12"/>
        <v>Grade 5 Girls Pollard Meadows A</v>
      </c>
      <c r="I575">
        <f>COUNTIF('Point Totals by Grade-Gender'!A:A,'Team Points Summary'!H575)</f>
        <v>1</v>
      </c>
    </row>
    <row r="576" spans="1:9" ht="12.75">
      <c r="A576">
        <v>26</v>
      </c>
      <c r="B576" t="s">
        <v>419</v>
      </c>
      <c r="C576">
        <v>292</v>
      </c>
      <c r="D576">
        <v>82</v>
      </c>
      <c r="E576">
        <v>104</v>
      </c>
      <c r="F576">
        <v>106</v>
      </c>
      <c r="H576" t="str">
        <f t="shared" si="12"/>
        <v>Grade 5 Girls McKernan B</v>
      </c>
      <c r="I576">
        <f>COUNTIF('Point Totals by Grade-Gender'!A:A,'Team Points Summary'!H576)</f>
        <v>1</v>
      </c>
    </row>
    <row r="577" spans="1:9" ht="12.75">
      <c r="A577">
        <v>27</v>
      </c>
      <c r="B577" t="s">
        <v>421</v>
      </c>
      <c r="C577">
        <v>312</v>
      </c>
      <c r="D577">
        <v>90</v>
      </c>
      <c r="E577">
        <v>107</v>
      </c>
      <c r="F577">
        <v>115</v>
      </c>
      <c r="H577" t="str">
        <f t="shared" si="12"/>
        <v>Grade 5 Girls Bessie Nichols A</v>
      </c>
      <c r="I577">
        <f>COUNTIF('Point Totals by Grade-Gender'!A:A,'Team Points Summary'!H577)</f>
        <v>1</v>
      </c>
    </row>
    <row r="578" spans="1:9" ht="12.75">
      <c r="A578">
        <v>28</v>
      </c>
      <c r="B578" t="s">
        <v>275</v>
      </c>
      <c r="C578">
        <v>314</v>
      </c>
      <c r="D578">
        <v>86</v>
      </c>
      <c r="E578">
        <v>102</v>
      </c>
      <c r="F578">
        <v>126</v>
      </c>
      <c r="H578" t="str">
        <f t="shared" si="12"/>
        <v>Grade 5 Girls Johnny Bright A</v>
      </c>
      <c r="I578">
        <f>COUNTIF('Point Totals by Grade-Gender'!A:A,'Team Points Summary'!H578)</f>
        <v>1</v>
      </c>
    </row>
    <row r="579" spans="1:9" ht="12.75">
      <c r="A579">
        <v>29</v>
      </c>
      <c r="B579" t="s">
        <v>71</v>
      </c>
      <c r="C579">
        <v>338</v>
      </c>
      <c r="D579">
        <v>56</v>
      </c>
      <c r="E579">
        <v>128</v>
      </c>
      <c r="F579">
        <v>154</v>
      </c>
      <c r="H579" t="str">
        <f t="shared" si="12"/>
        <v>Grade 5 Girls Menisa A</v>
      </c>
      <c r="I579">
        <f>COUNTIF('Point Totals by Grade-Gender'!A:A,'Team Points Summary'!H579)</f>
        <v>1</v>
      </c>
    </row>
    <row r="580" spans="1:9" ht="12.75">
      <c r="A580">
        <v>30</v>
      </c>
      <c r="B580" t="s">
        <v>21</v>
      </c>
      <c r="C580">
        <v>341</v>
      </c>
      <c r="D580">
        <v>109</v>
      </c>
      <c r="E580">
        <v>112</v>
      </c>
      <c r="F580">
        <v>120</v>
      </c>
      <c r="H580" t="str">
        <f t="shared" si="12"/>
        <v>Grade 5 Girls Pine Street B</v>
      </c>
      <c r="I580">
        <f>COUNTIF('Point Totals by Grade-Gender'!A:A,'Team Points Summary'!H580)</f>
        <v>1</v>
      </c>
    </row>
    <row r="581" spans="1:9" ht="12.75">
      <c r="A581">
        <v>31</v>
      </c>
      <c r="B581" t="s">
        <v>23</v>
      </c>
      <c r="C581">
        <v>349</v>
      </c>
      <c r="D581">
        <v>89</v>
      </c>
      <c r="E581">
        <v>121</v>
      </c>
      <c r="F581">
        <v>139</v>
      </c>
      <c r="H581" t="str">
        <f t="shared" si="12"/>
        <v>Grade 5 Girls Earl Buxton B</v>
      </c>
      <c r="I581">
        <f>COUNTIF('Point Totals by Grade-Gender'!A:A,'Team Points Summary'!H581)</f>
        <v>1</v>
      </c>
    </row>
    <row r="582" spans="1:9" ht="12.75">
      <c r="A582">
        <v>32</v>
      </c>
      <c r="B582" t="s">
        <v>285</v>
      </c>
      <c r="C582">
        <v>360</v>
      </c>
      <c r="D582">
        <v>105</v>
      </c>
      <c r="E582">
        <v>118</v>
      </c>
      <c r="F582">
        <v>137</v>
      </c>
      <c r="H582" t="str">
        <f t="shared" si="12"/>
        <v>Grade 5 Girls Edmonton Khalsa A</v>
      </c>
      <c r="I582">
        <f>COUNTIF('Point Totals by Grade-Gender'!A:A,'Team Points Summary'!H582)</f>
        <v>1</v>
      </c>
    </row>
    <row r="583" spans="1:9" ht="12.75">
      <c r="A583">
        <v>33</v>
      </c>
      <c r="B583" t="s">
        <v>76</v>
      </c>
      <c r="C583">
        <v>395</v>
      </c>
      <c r="D583">
        <v>111</v>
      </c>
      <c r="E583">
        <v>132</v>
      </c>
      <c r="F583">
        <v>152</v>
      </c>
      <c r="H583" t="str">
        <f t="shared" si="12"/>
        <v>Grade 5 Girls Richard Secord B</v>
      </c>
      <c r="I583">
        <f>COUNTIF('Point Totals by Grade-Gender'!A:A,'Team Points Summary'!H583)</f>
        <v>1</v>
      </c>
    </row>
    <row r="584" spans="1:9" ht="12.75">
      <c r="A584">
        <v>34</v>
      </c>
      <c r="B584" t="s">
        <v>579</v>
      </c>
      <c r="C584">
        <v>408</v>
      </c>
      <c r="D584">
        <v>127</v>
      </c>
      <c r="E584">
        <v>136</v>
      </c>
      <c r="F584">
        <v>145</v>
      </c>
      <c r="H584" t="str">
        <f t="shared" si="12"/>
        <v>Grade 5 Girls Meadowlark A</v>
      </c>
      <c r="I584">
        <f>COUNTIF('Point Totals by Grade-Gender'!A:A,'Team Points Summary'!H584)</f>
        <v>1</v>
      </c>
    </row>
    <row r="585" spans="1:9" ht="12.75">
      <c r="A585">
        <v>35</v>
      </c>
      <c r="B585" t="s">
        <v>288</v>
      </c>
      <c r="C585">
        <v>419</v>
      </c>
      <c r="D585">
        <v>138</v>
      </c>
      <c r="E585">
        <v>140</v>
      </c>
      <c r="F585">
        <v>141</v>
      </c>
      <c r="H585" t="str">
        <f t="shared" si="12"/>
        <v>Grade 5 Girls Edmonton Khalsa B</v>
      </c>
      <c r="I585">
        <f>COUNTIF('Point Totals by Grade-Gender'!A:A,'Team Points Summary'!H585)</f>
        <v>1</v>
      </c>
    </row>
    <row r="586" spans="1:9" ht="12.75">
      <c r="A586">
        <v>36</v>
      </c>
      <c r="B586" t="s">
        <v>428</v>
      </c>
      <c r="C586">
        <v>443</v>
      </c>
      <c r="D586">
        <v>146</v>
      </c>
      <c r="E586">
        <v>147</v>
      </c>
      <c r="F586">
        <v>150</v>
      </c>
      <c r="H586" t="str">
        <f t="shared" si="12"/>
        <v>Grade 5 Girls Edmonton Khalsa C</v>
      </c>
      <c r="I586">
        <f>COUNTIF('Point Totals by Grade-Gender'!A:A,'Team Points Summary'!H586)</f>
        <v>1</v>
      </c>
    </row>
    <row r="587" spans="3:9" ht="12.75">
      <c r="C587">
        <f>SUM(C551:C586)</f>
        <v>7944</v>
      </c>
      <c r="H587" s="1" t="s">
        <v>238</v>
      </c>
      <c r="I587">
        <f>COUNTIF('Point Totals by Grade-Gender'!A:A,'Team Points Summary'!H587)</f>
        <v>1</v>
      </c>
    </row>
    <row r="588" ht="12.75">
      <c r="H588" s="1"/>
    </row>
    <row r="589" ht="12.75">
      <c r="A589" s="1" t="s">
        <v>388</v>
      </c>
    </row>
    <row r="590" spans="1:9" ht="12.75">
      <c r="A590">
        <v>1</v>
      </c>
      <c r="B590" t="s">
        <v>1</v>
      </c>
      <c r="C590">
        <v>29</v>
      </c>
      <c r="D590">
        <v>8</v>
      </c>
      <c r="E590">
        <v>10</v>
      </c>
      <c r="F590">
        <v>11</v>
      </c>
      <c r="H590" t="str">
        <f>CONCATENATE("Grade 5 Boys ",B590)</f>
        <v>Grade 5 Boys Windsor Park A</v>
      </c>
      <c r="I590">
        <f>COUNTIF('Point Totals by Grade-Gender'!A:A,'Team Points Summary'!H590)</f>
        <v>1</v>
      </c>
    </row>
    <row r="591" spans="1:9" ht="12.75">
      <c r="A591">
        <v>2</v>
      </c>
      <c r="B591" t="s">
        <v>49</v>
      </c>
      <c r="C591">
        <v>37</v>
      </c>
      <c r="D591">
        <v>2</v>
      </c>
      <c r="E591">
        <v>5</v>
      </c>
      <c r="F591">
        <v>30</v>
      </c>
      <c r="H591" t="str">
        <f aca="true" t="shared" si="13" ref="H591:H634">CONCATENATE("Grade 5 Boys ",B591)</f>
        <v>Grade 5 Boys Donnan A</v>
      </c>
      <c r="I591">
        <f>COUNTIF('Point Totals by Grade-Gender'!A:A,'Team Points Summary'!H591)</f>
        <v>1</v>
      </c>
    </row>
    <row r="592" spans="1:13" ht="12.75">
      <c r="A592">
        <v>3</v>
      </c>
      <c r="B592" t="s">
        <v>27</v>
      </c>
      <c r="C592">
        <v>61</v>
      </c>
      <c r="D592">
        <v>3</v>
      </c>
      <c r="E592">
        <v>19</v>
      </c>
      <c r="F592">
        <v>39</v>
      </c>
      <c r="H592" t="str">
        <f t="shared" si="13"/>
        <v>Grade 5 Boys Belgravia A</v>
      </c>
      <c r="I592">
        <f>COUNTIF('Point Totals by Grade-Gender'!A:A,'Team Points Summary'!H592)</f>
        <v>1</v>
      </c>
      <c r="K592" s="12"/>
      <c r="L592" s="12"/>
      <c r="M592" s="12"/>
    </row>
    <row r="593" spans="1:9" ht="12.75">
      <c r="A593">
        <v>4</v>
      </c>
      <c r="B593" t="s">
        <v>30</v>
      </c>
      <c r="C593">
        <v>62</v>
      </c>
      <c r="D593">
        <v>15</v>
      </c>
      <c r="E593">
        <v>16</v>
      </c>
      <c r="F593">
        <v>31</v>
      </c>
      <c r="H593" t="str">
        <f t="shared" si="13"/>
        <v>Grade 5 Boys George H. Luck A</v>
      </c>
      <c r="I593">
        <f>COUNTIF('Point Totals by Grade-Gender'!A:A,'Team Points Summary'!H593)</f>
        <v>1</v>
      </c>
    </row>
    <row r="594" spans="1:9" ht="12.75">
      <c r="A594">
        <v>5</v>
      </c>
      <c r="B594" t="s">
        <v>51</v>
      </c>
      <c r="C594">
        <v>62</v>
      </c>
      <c r="D594">
        <v>12</v>
      </c>
      <c r="E594">
        <v>21</v>
      </c>
      <c r="F594">
        <v>29</v>
      </c>
      <c r="H594" t="str">
        <f t="shared" si="13"/>
        <v>Grade 5 Boys Brander Gardens A</v>
      </c>
      <c r="I594">
        <f>COUNTIF('Point Totals by Grade-Gender'!A:A,'Team Points Summary'!H594)</f>
        <v>1</v>
      </c>
    </row>
    <row r="595" spans="1:9" ht="12.75">
      <c r="A595">
        <v>6</v>
      </c>
      <c r="B595" t="s">
        <v>56</v>
      </c>
      <c r="C595">
        <v>82</v>
      </c>
      <c r="D595">
        <v>17</v>
      </c>
      <c r="E595">
        <v>32</v>
      </c>
      <c r="F595">
        <v>33</v>
      </c>
      <c r="H595" t="str">
        <f t="shared" si="13"/>
        <v>Grade 5 Boys Keheewin A</v>
      </c>
      <c r="I595">
        <f>COUNTIF('Point Totals by Grade-Gender'!A:A,'Team Points Summary'!H595)</f>
        <v>1</v>
      </c>
    </row>
    <row r="596" spans="1:9" ht="12.75">
      <c r="A596">
        <v>7</v>
      </c>
      <c r="B596" t="s">
        <v>63</v>
      </c>
      <c r="C596">
        <v>96</v>
      </c>
      <c r="D596">
        <v>25</v>
      </c>
      <c r="E596">
        <v>27</v>
      </c>
      <c r="F596">
        <v>44</v>
      </c>
      <c r="H596" t="str">
        <f t="shared" si="13"/>
        <v>Grade 5 Boys George P. Nicholson A</v>
      </c>
      <c r="I596">
        <f>COUNTIF('Point Totals by Grade-Gender'!A:A,'Team Points Summary'!H596)</f>
        <v>1</v>
      </c>
    </row>
    <row r="597" spans="1:9" ht="12.75">
      <c r="A597">
        <v>8</v>
      </c>
      <c r="B597" t="s">
        <v>3</v>
      </c>
      <c r="C597">
        <v>110</v>
      </c>
      <c r="D597">
        <v>28</v>
      </c>
      <c r="E597">
        <v>35</v>
      </c>
      <c r="F597">
        <v>47</v>
      </c>
      <c r="H597" t="str">
        <f t="shared" si="13"/>
        <v>Grade 5 Boys Windsor Park B</v>
      </c>
      <c r="I597">
        <f>COUNTIF('Point Totals by Grade-Gender'!A:A,'Team Points Summary'!H597)</f>
        <v>1</v>
      </c>
    </row>
    <row r="598" spans="1:9" ht="12.75">
      <c r="A598">
        <v>9</v>
      </c>
      <c r="B598" t="s">
        <v>44</v>
      </c>
      <c r="C598">
        <v>134</v>
      </c>
      <c r="D598">
        <v>13</v>
      </c>
      <c r="E598">
        <v>55</v>
      </c>
      <c r="F598">
        <v>66</v>
      </c>
      <c r="H598" t="str">
        <f t="shared" si="13"/>
        <v>Grade 5 Boys Patricia Heights A</v>
      </c>
      <c r="I598">
        <f>COUNTIF('Point Totals by Grade-Gender'!A:A,'Team Points Summary'!H598)</f>
        <v>1</v>
      </c>
    </row>
    <row r="599" spans="1:9" ht="12.75">
      <c r="A599">
        <v>10</v>
      </c>
      <c r="B599" t="s">
        <v>42</v>
      </c>
      <c r="C599">
        <v>141</v>
      </c>
      <c r="D599">
        <v>26</v>
      </c>
      <c r="E599">
        <v>46</v>
      </c>
      <c r="F599">
        <v>69</v>
      </c>
      <c r="H599" t="str">
        <f t="shared" si="13"/>
        <v>Grade 5 Boys Westbrook A</v>
      </c>
      <c r="I599">
        <f>COUNTIF('Point Totals by Grade-Gender'!A:A,'Team Points Summary'!H599)</f>
        <v>1</v>
      </c>
    </row>
    <row r="600" spans="1:9" ht="12.75">
      <c r="A600">
        <v>11</v>
      </c>
      <c r="B600" t="s">
        <v>28</v>
      </c>
      <c r="C600">
        <v>148</v>
      </c>
      <c r="D600">
        <v>36</v>
      </c>
      <c r="E600">
        <v>53</v>
      </c>
      <c r="F600">
        <v>59</v>
      </c>
      <c r="H600" t="str">
        <f t="shared" si="13"/>
        <v>Grade 5 Boys Greenview A</v>
      </c>
      <c r="I600">
        <f>COUNTIF('Point Totals by Grade-Gender'!A:A,'Team Points Summary'!H600)</f>
        <v>1</v>
      </c>
    </row>
    <row r="601" spans="1:9" ht="12.75">
      <c r="A601">
        <v>12</v>
      </c>
      <c r="B601" t="s">
        <v>4</v>
      </c>
      <c r="C601">
        <v>158</v>
      </c>
      <c r="D601">
        <v>24</v>
      </c>
      <c r="E601">
        <v>41</v>
      </c>
      <c r="F601">
        <v>93</v>
      </c>
      <c r="H601" t="str">
        <f t="shared" si="13"/>
        <v>Grade 5 Boys Earl Buxton A</v>
      </c>
      <c r="I601">
        <f>COUNTIF('Point Totals by Grade-Gender'!A:A,'Team Points Summary'!H601)</f>
        <v>1</v>
      </c>
    </row>
    <row r="602" spans="1:9" ht="12.75">
      <c r="A602">
        <v>13</v>
      </c>
      <c r="B602" t="s">
        <v>10</v>
      </c>
      <c r="C602">
        <v>167</v>
      </c>
      <c r="D602">
        <v>34</v>
      </c>
      <c r="E602">
        <v>48</v>
      </c>
      <c r="F602">
        <v>85</v>
      </c>
      <c r="H602" t="str">
        <f t="shared" si="13"/>
        <v>Grade 5 Boys Victoria A</v>
      </c>
      <c r="I602">
        <f>COUNTIF('Point Totals by Grade-Gender'!A:A,'Team Points Summary'!H602)</f>
        <v>1</v>
      </c>
    </row>
    <row r="603" spans="1:9" ht="12.75">
      <c r="A603">
        <v>14</v>
      </c>
      <c r="B603" t="s">
        <v>16</v>
      </c>
      <c r="C603">
        <v>176</v>
      </c>
      <c r="D603">
        <v>6</v>
      </c>
      <c r="E603">
        <v>42</v>
      </c>
      <c r="F603">
        <v>128</v>
      </c>
      <c r="H603" t="str">
        <f t="shared" si="13"/>
        <v>Grade 5 Boys Edmonton Christian West A</v>
      </c>
      <c r="I603">
        <f>COUNTIF('Point Totals by Grade-Gender'!A:A,'Team Points Summary'!H603)</f>
        <v>1</v>
      </c>
    </row>
    <row r="604" spans="1:9" ht="12.75">
      <c r="A604">
        <v>15</v>
      </c>
      <c r="B604" t="s">
        <v>6</v>
      </c>
      <c r="C604">
        <v>187</v>
      </c>
      <c r="D604">
        <v>7</v>
      </c>
      <c r="E604">
        <v>75</v>
      </c>
      <c r="F604">
        <v>105</v>
      </c>
      <c r="H604" t="str">
        <f t="shared" si="13"/>
        <v>Grade 5 Boys Strathcona Christian Ac A</v>
      </c>
      <c r="I604">
        <f>COUNTIF('Point Totals by Grade-Gender'!A:A,'Team Points Summary'!H604)</f>
        <v>1</v>
      </c>
    </row>
    <row r="605" spans="1:9" ht="12.75">
      <c r="A605">
        <v>16</v>
      </c>
      <c r="B605" t="s">
        <v>64</v>
      </c>
      <c r="C605">
        <v>193</v>
      </c>
      <c r="D605">
        <v>54</v>
      </c>
      <c r="E605">
        <v>68</v>
      </c>
      <c r="F605">
        <v>71</v>
      </c>
      <c r="H605" t="str">
        <f t="shared" si="13"/>
        <v>Grade 5 Boys George P. Nicholson B</v>
      </c>
      <c r="I605">
        <f>COUNTIF('Point Totals by Grade-Gender'!A:A,'Team Points Summary'!H605)</f>
        <v>1</v>
      </c>
    </row>
    <row r="606" spans="1:9" ht="12.75">
      <c r="A606">
        <v>17</v>
      </c>
      <c r="B606" t="s">
        <v>46</v>
      </c>
      <c r="C606">
        <v>209</v>
      </c>
      <c r="D606">
        <v>37</v>
      </c>
      <c r="E606">
        <v>81</v>
      </c>
      <c r="F606">
        <v>91</v>
      </c>
      <c r="H606" t="str">
        <f t="shared" si="13"/>
        <v>Grade 5 Boys Richard Secord A</v>
      </c>
      <c r="I606">
        <f>COUNTIF('Point Totals by Grade-Gender'!A:A,'Team Points Summary'!H606)</f>
        <v>1</v>
      </c>
    </row>
    <row r="607" spans="1:9" ht="12.75">
      <c r="A607">
        <v>18</v>
      </c>
      <c r="B607" t="s">
        <v>13</v>
      </c>
      <c r="C607">
        <v>220</v>
      </c>
      <c r="D607">
        <v>38</v>
      </c>
      <c r="E607">
        <v>73</v>
      </c>
      <c r="F607">
        <v>109</v>
      </c>
      <c r="H607" t="str">
        <f t="shared" si="13"/>
        <v>Grade 5 Boys Michael A. Kostek A</v>
      </c>
      <c r="I607">
        <f>COUNTIF('Point Totals by Grade-Gender'!A:A,'Team Points Summary'!H607)</f>
        <v>1</v>
      </c>
    </row>
    <row r="608" spans="1:9" ht="12.75">
      <c r="A608">
        <v>19</v>
      </c>
      <c r="B608" t="s">
        <v>54</v>
      </c>
      <c r="C608">
        <v>230</v>
      </c>
      <c r="D608">
        <v>50</v>
      </c>
      <c r="E608">
        <v>78</v>
      </c>
      <c r="F608">
        <v>102</v>
      </c>
      <c r="H608" t="str">
        <f t="shared" si="13"/>
        <v>Grade 5 Boys Brander Gardens B</v>
      </c>
      <c r="I608">
        <f>COUNTIF('Point Totals by Grade-Gender'!A:A,'Team Points Summary'!H608)</f>
        <v>1</v>
      </c>
    </row>
    <row r="609" spans="1:9" ht="12.75">
      <c r="A609">
        <v>20</v>
      </c>
      <c r="B609" t="s">
        <v>427</v>
      </c>
      <c r="C609">
        <v>234</v>
      </c>
      <c r="D609">
        <v>40</v>
      </c>
      <c r="E609">
        <v>82</v>
      </c>
      <c r="F609">
        <v>112</v>
      </c>
      <c r="H609" t="str">
        <f t="shared" si="13"/>
        <v>Grade 5 Boys Keheewin B</v>
      </c>
      <c r="I609">
        <f>COUNTIF('Point Totals by Grade-Gender'!A:A,'Team Points Summary'!H609)</f>
        <v>1</v>
      </c>
    </row>
    <row r="610" spans="1:9" ht="12.75">
      <c r="A610">
        <v>21</v>
      </c>
      <c r="B610" t="s">
        <v>33</v>
      </c>
      <c r="C610">
        <v>238</v>
      </c>
      <c r="D610">
        <v>51</v>
      </c>
      <c r="E610">
        <v>87</v>
      </c>
      <c r="F610">
        <v>100</v>
      </c>
      <c r="H610" t="str">
        <f t="shared" si="13"/>
        <v>Grade 5 Boys George H. Luck B</v>
      </c>
      <c r="I610">
        <f>COUNTIF('Point Totals by Grade-Gender'!A:A,'Team Points Summary'!H610)</f>
        <v>1</v>
      </c>
    </row>
    <row r="611" spans="1:9" ht="12.75">
      <c r="A611">
        <v>22</v>
      </c>
      <c r="B611" t="s">
        <v>2</v>
      </c>
      <c r="C611">
        <v>243</v>
      </c>
      <c r="D611">
        <v>62</v>
      </c>
      <c r="E611">
        <v>86</v>
      </c>
      <c r="F611">
        <v>95</v>
      </c>
      <c r="H611" t="str">
        <f t="shared" si="13"/>
        <v>Grade 5 Boys Rio Terrace A</v>
      </c>
      <c r="I611">
        <f>COUNTIF('Point Totals by Grade-Gender'!A:A,'Team Points Summary'!H611)</f>
        <v>1</v>
      </c>
    </row>
    <row r="612" spans="1:9" ht="12.75">
      <c r="A612">
        <v>23</v>
      </c>
      <c r="B612" t="s">
        <v>283</v>
      </c>
      <c r="C612">
        <v>256</v>
      </c>
      <c r="D612">
        <v>49</v>
      </c>
      <c r="E612">
        <v>80</v>
      </c>
      <c r="F612">
        <v>127</v>
      </c>
      <c r="H612" t="str">
        <f t="shared" si="13"/>
        <v>Grade 5 Boys Esther Starkman A</v>
      </c>
      <c r="I612">
        <f>COUNTIF('Point Totals by Grade-Gender'!A:A,'Team Points Summary'!H612)</f>
        <v>1</v>
      </c>
    </row>
    <row r="613" spans="1:9" ht="12.75">
      <c r="A613">
        <v>24</v>
      </c>
      <c r="B613" t="s">
        <v>9</v>
      </c>
      <c r="C613">
        <v>264</v>
      </c>
      <c r="D613">
        <v>72</v>
      </c>
      <c r="E613">
        <v>94</v>
      </c>
      <c r="F613">
        <v>98</v>
      </c>
      <c r="H613" t="str">
        <f t="shared" si="13"/>
        <v>Grade 5 Boys Pine Street A</v>
      </c>
      <c r="I613">
        <f>COUNTIF('Point Totals by Grade-Gender'!A:A,'Team Points Summary'!H613)</f>
        <v>1</v>
      </c>
    </row>
    <row r="614" spans="1:9" ht="12.75">
      <c r="A614">
        <v>25</v>
      </c>
      <c r="B614" t="s">
        <v>413</v>
      </c>
      <c r="C614">
        <v>271</v>
      </c>
      <c r="D614">
        <v>20</v>
      </c>
      <c r="E614">
        <v>92</v>
      </c>
      <c r="F614">
        <v>159</v>
      </c>
      <c r="H614" t="str">
        <f t="shared" si="13"/>
        <v>Grade 5 Boys McKernan A</v>
      </c>
      <c r="I614">
        <f>COUNTIF('Point Totals by Grade-Gender'!A:A,'Team Points Summary'!H614)</f>
        <v>1</v>
      </c>
    </row>
    <row r="615" spans="1:9" ht="12.75">
      <c r="A615">
        <v>26</v>
      </c>
      <c r="B615" t="s">
        <v>47</v>
      </c>
      <c r="C615">
        <v>287</v>
      </c>
      <c r="D615">
        <v>70</v>
      </c>
      <c r="E615">
        <v>107</v>
      </c>
      <c r="F615">
        <v>110</v>
      </c>
      <c r="H615" t="str">
        <f t="shared" si="13"/>
        <v>Grade 5 Boys Patricia Heights B</v>
      </c>
      <c r="I615">
        <f>COUNTIF('Point Totals by Grade-Gender'!A:A,'Team Points Summary'!H615)</f>
        <v>1</v>
      </c>
    </row>
    <row r="616" spans="1:9" ht="12.75">
      <c r="A616">
        <v>27</v>
      </c>
      <c r="B616" t="s">
        <v>69</v>
      </c>
      <c r="C616">
        <v>297</v>
      </c>
      <c r="D616">
        <v>67</v>
      </c>
      <c r="E616">
        <v>77</v>
      </c>
      <c r="F616">
        <v>153</v>
      </c>
      <c r="H616" t="str">
        <f t="shared" si="13"/>
        <v>Grade 5 Boys Steinhauer A</v>
      </c>
      <c r="I616">
        <f>COUNTIF('Point Totals by Grade-Gender'!A:A,'Team Points Summary'!H616)</f>
        <v>1</v>
      </c>
    </row>
    <row r="617" spans="1:9" ht="12.75">
      <c r="A617">
        <v>28</v>
      </c>
      <c r="B617" t="s">
        <v>70</v>
      </c>
      <c r="C617">
        <v>302</v>
      </c>
      <c r="D617">
        <v>63</v>
      </c>
      <c r="E617">
        <v>90</v>
      </c>
      <c r="F617">
        <v>149</v>
      </c>
      <c r="H617" t="str">
        <f t="shared" si="13"/>
        <v>Grade 5 Boys Crawford Plains A</v>
      </c>
      <c r="I617">
        <f>COUNTIF('Point Totals by Grade-Gender'!A:A,'Team Points Summary'!H617)</f>
        <v>1</v>
      </c>
    </row>
    <row r="618" spans="1:9" ht="12.75">
      <c r="A618">
        <v>29</v>
      </c>
      <c r="B618" t="s">
        <v>74</v>
      </c>
      <c r="C618">
        <v>306</v>
      </c>
      <c r="D618">
        <v>56</v>
      </c>
      <c r="E618">
        <v>124</v>
      </c>
      <c r="F618">
        <v>126</v>
      </c>
      <c r="H618" t="str">
        <f t="shared" si="13"/>
        <v>Grade 5 Boys Holyrood A</v>
      </c>
      <c r="I618">
        <f>COUNTIF('Point Totals by Grade-Gender'!A:A,'Team Points Summary'!H618)</f>
        <v>1</v>
      </c>
    </row>
    <row r="619" spans="1:9" ht="12.75">
      <c r="A619">
        <v>30</v>
      </c>
      <c r="B619" t="s">
        <v>23</v>
      </c>
      <c r="C619">
        <v>312</v>
      </c>
      <c r="D619">
        <v>96</v>
      </c>
      <c r="E619">
        <v>101</v>
      </c>
      <c r="F619">
        <v>115</v>
      </c>
      <c r="H619" t="str">
        <f t="shared" si="13"/>
        <v>Grade 5 Boys Earl Buxton B</v>
      </c>
      <c r="I619">
        <f>COUNTIF('Point Totals by Grade-Gender'!A:A,'Team Points Summary'!H619)</f>
        <v>1</v>
      </c>
    </row>
    <row r="620" spans="1:9" ht="12.75">
      <c r="A620">
        <v>31</v>
      </c>
      <c r="B620" t="s">
        <v>34</v>
      </c>
      <c r="C620">
        <v>316</v>
      </c>
      <c r="D620">
        <v>74</v>
      </c>
      <c r="E620">
        <v>97</v>
      </c>
      <c r="F620">
        <v>145</v>
      </c>
      <c r="H620" t="str">
        <f t="shared" si="13"/>
        <v>Grade 5 Boys Greenview B</v>
      </c>
      <c r="I620">
        <f>COUNTIF('Point Totals by Grade-Gender'!A:A,'Team Points Summary'!H620)</f>
        <v>1</v>
      </c>
    </row>
    <row r="621" spans="1:9" ht="12.75">
      <c r="A621">
        <v>32</v>
      </c>
      <c r="B621" t="s">
        <v>275</v>
      </c>
      <c r="C621">
        <v>324</v>
      </c>
      <c r="D621">
        <v>76</v>
      </c>
      <c r="E621">
        <v>123</v>
      </c>
      <c r="F621">
        <v>125</v>
      </c>
      <c r="H621" t="str">
        <f t="shared" si="13"/>
        <v>Grade 5 Boys Johnny Bright A</v>
      </c>
      <c r="I621">
        <f>COUNTIF('Point Totals by Grade-Gender'!A:A,'Team Points Summary'!H621)</f>
        <v>1</v>
      </c>
    </row>
    <row r="622" spans="1:9" ht="12.75">
      <c r="A622">
        <v>33</v>
      </c>
      <c r="B622" t="s">
        <v>65</v>
      </c>
      <c r="C622">
        <v>327</v>
      </c>
      <c r="D622">
        <v>103</v>
      </c>
      <c r="E622">
        <v>111</v>
      </c>
      <c r="F622">
        <v>113</v>
      </c>
      <c r="H622" t="str">
        <f t="shared" si="13"/>
        <v>Grade 5 Boys George P. Nicholson C</v>
      </c>
      <c r="I622">
        <f>COUNTIF('Point Totals by Grade-Gender'!A:A,'Team Points Summary'!H622)</f>
        <v>1</v>
      </c>
    </row>
    <row r="623" spans="1:9" ht="12.75">
      <c r="A623">
        <v>34</v>
      </c>
      <c r="B623" t="s">
        <v>29</v>
      </c>
      <c r="C623">
        <v>361</v>
      </c>
      <c r="D623">
        <v>61</v>
      </c>
      <c r="E623">
        <v>146</v>
      </c>
      <c r="F623">
        <v>154</v>
      </c>
      <c r="H623" t="str">
        <f t="shared" si="13"/>
        <v>Grade 5 Boys Centennial A</v>
      </c>
      <c r="I623">
        <f>COUNTIF('Point Totals by Grade-Gender'!A:A,'Team Points Summary'!H623)</f>
        <v>1</v>
      </c>
    </row>
    <row r="624" spans="1:9" ht="12.75">
      <c r="A624">
        <v>35</v>
      </c>
      <c r="B624" t="s">
        <v>579</v>
      </c>
      <c r="C624">
        <v>370</v>
      </c>
      <c r="D624">
        <v>84</v>
      </c>
      <c r="E624">
        <v>135</v>
      </c>
      <c r="F624">
        <v>151</v>
      </c>
      <c r="H624" t="str">
        <f t="shared" si="13"/>
        <v>Grade 5 Boys Meadowlark A</v>
      </c>
      <c r="I624">
        <f>COUNTIF('Point Totals by Grade-Gender'!A:A,'Team Points Summary'!H624)</f>
        <v>1</v>
      </c>
    </row>
    <row r="625" spans="1:9" ht="12.75">
      <c r="A625">
        <v>36</v>
      </c>
      <c r="B625" t="s">
        <v>79</v>
      </c>
      <c r="C625">
        <v>378</v>
      </c>
      <c r="D625">
        <v>58</v>
      </c>
      <c r="E625">
        <v>150</v>
      </c>
      <c r="F625">
        <v>170</v>
      </c>
      <c r="H625" t="str">
        <f t="shared" si="13"/>
        <v>Grade 5 Boys Malcolm Tweddle A</v>
      </c>
      <c r="I625">
        <f>COUNTIF('Point Totals by Grade-Gender'!A:A,'Team Points Summary'!H625)</f>
        <v>1</v>
      </c>
    </row>
    <row r="626" spans="1:9" ht="12.75">
      <c r="A626">
        <v>37</v>
      </c>
      <c r="B626" t="s">
        <v>71</v>
      </c>
      <c r="C626">
        <v>384</v>
      </c>
      <c r="D626">
        <v>117</v>
      </c>
      <c r="E626">
        <v>133</v>
      </c>
      <c r="F626">
        <v>134</v>
      </c>
      <c r="H626" t="str">
        <f t="shared" si="13"/>
        <v>Grade 5 Boys Menisa A</v>
      </c>
      <c r="I626">
        <f>COUNTIF('Point Totals by Grade-Gender'!A:A,'Team Points Summary'!H626)</f>
        <v>1</v>
      </c>
    </row>
    <row r="627" spans="1:9" ht="12.75">
      <c r="A627">
        <v>38</v>
      </c>
      <c r="B627" t="s">
        <v>66</v>
      </c>
      <c r="C627">
        <v>396</v>
      </c>
      <c r="D627">
        <v>118</v>
      </c>
      <c r="E627">
        <v>120</v>
      </c>
      <c r="F627">
        <v>158</v>
      </c>
      <c r="H627" t="str">
        <f t="shared" si="13"/>
        <v>Grade 5 Boys George P. Nicholson D</v>
      </c>
      <c r="I627">
        <f>COUNTIF('Point Totals by Grade-Gender'!A:A,'Team Points Summary'!H627)</f>
        <v>1</v>
      </c>
    </row>
    <row r="628" spans="1:9" ht="12.75">
      <c r="A628">
        <v>39</v>
      </c>
      <c r="B628" t="s">
        <v>52</v>
      </c>
      <c r="C628">
        <v>403</v>
      </c>
      <c r="D628">
        <v>79</v>
      </c>
      <c r="E628">
        <v>161</v>
      </c>
      <c r="F628">
        <v>163</v>
      </c>
      <c r="H628" t="str">
        <f t="shared" si="13"/>
        <v>Grade 5 Boys Westbrook B</v>
      </c>
      <c r="I628">
        <f>COUNTIF('Point Totals by Grade-Gender'!A:A,'Team Points Summary'!H628)</f>
        <v>1</v>
      </c>
    </row>
    <row r="629" spans="1:9" ht="12.75">
      <c r="A629">
        <v>40</v>
      </c>
      <c r="B629" t="s">
        <v>270</v>
      </c>
      <c r="C629">
        <v>415</v>
      </c>
      <c r="D629">
        <v>108</v>
      </c>
      <c r="E629">
        <v>132</v>
      </c>
      <c r="F629">
        <v>175</v>
      </c>
      <c r="H629" t="str">
        <f t="shared" si="13"/>
        <v>Grade 5 Boys Brander Gardens C</v>
      </c>
      <c r="I629">
        <f>COUNTIF('Point Totals by Grade-Gender'!A:A,'Team Points Summary'!H629)</f>
        <v>1</v>
      </c>
    </row>
    <row r="630" spans="1:9" ht="12.75">
      <c r="A630">
        <v>41</v>
      </c>
      <c r="B630" t="s">
        <v>414</v>
      </c>
      <c r="C630">
        <v>425</v>
      </c>
      <c r="D630">
        <v>129</v>
      </c>
      <c r="E630">
        <v>130</v>
      </c>
      <c r="F630">
        <v>166</v>
      </c>
      <c r="H630" t="str">
        <f t="shared" si="13"/>
        <v>Grade 5 Boys Meyokumin A</v>
      </c>
      <c r="I630">
        <f>COUNTIF('Point Totals by Grade-Gender'!A:A,'Team Points Summary'!H630)</f>
        <v>1</v>
      </c>
    </row>
    <row r="631" spans="1:9" ht="12.75">
      <c r="A631">
        <v>42</v>
      </c>
      <c r="B631" t="s">
        <v>281</v>
      </c>
      <c r="C631">
        <v>479</v>
      </c>
      <c r="D631">
        <v>137</v>
      </c>
      <c r="E631">
        <v>164</v>
      </c>
      <c r="F631">
        <v>178</v>
      </c>
      <c r="H631" t="str">
        <f t="shared" si="13"/>
        <v>Grade 5 Boys Johnny Bright B</v>
      </c>
      <c r="I631">
        <f>COUNTIF('Point Totals by Grade-Gender'!A:A,'Team Points Summary'!H631)</f>
        <v>1</v>
      </c>
    </row>
    <row r="632" spans="1:9" ht="12.75">
      <c r="A632">
        <v>43</v>
      </c>
      <c r="B632" t="s">
        <v>433</v>
      </c>
      <c r="C632">
        <v>487</v>
      </c>
      <c r="D632">
        <v>156</v>
      </c>
      <c r="E632">
        <v>157</v>
      </c>
      <c r="F632">
        <v>174</v>
      </c>
      <c r="H632" t="str">
        <f t="shared" si="13"/>
        <v>Grade 5 Boys Keheewin C</v>
      </c>
      <c r="I632">
        <f>COUNTIF('Point Totals by Grade-Gender'!A:A,'Team Points Summary'!H632)</f>
        <v>1</v>
      </c>
    </row>
    <row r="633" spans="1:9" ht="12.75">
      <c r="A633">
        <v>44</v>
      </c>
      <c r="B633" t="s">
        <v>285</v>
      </c>
      <c r="C633">
        <v>496</v>
      </c>
      <c r="D633">
        <v>147</v>
      </c>
      <c r="E633">
        <v>172</v>
      </c>
      <c r="F633">
        <v>177</v>
      </c>
      <c r="H633" t="str">
        <f t="shared" si="13"/>
        <v>Grade 5 Boys Edmonton Khalsa A</v>
      </c>
      <c r="I633">
        <f>COUNTIF('Point Totals by Grade-Gender'!A:A,'Team Points Summary'!H633)</f>
        <v>1</v>
      </c>
    </row>
    <row r="634" spans="1:9" ht="12.75">
      <c r="A634">
        <v>45</v>
      </c>
      <c r="B634" t="s">
        <v>288</v>
      </c>
      <c r="C634">
        <v>546</v>
      </c>
      <c r="D634">
        <v>181</v>
      </c>
      <c r="E634">
        <v>182</v>
      </c>
      <c r="F634">
        <v>183</v>
      </c>
      <c r="H634" t="str">
        <f t="shared" si="13"/>
        <v>Grade 5 Boys Edmonton Khalsa B</v>
      </c>
      <c r="I634">
        <f>COUNTIF('Point Totals by Grade-Gender'!A:A,'Team Points Summary'!H634)</f>
        <v>1</v>
      </c>
    </row>
    <row r="635" spans="3:9" ht="12.75">
      <c r="C635">
        <f>SUM(C590:C634)</f>
        <v>11619</v>
      </c>
      <c r="H635" s="1" t="s">
        <v>239</v>
      </c>
      <c r="I635">
        <f>COUNTIF('Point Totals by Grade-Gender'!A:A,'Team Points Summary'!H635)</f>
        <v>1</v>
      </c>
    </row>
    <row r="636" ht="12.75">
      <c r="H636" s="1"/>
    </row>
    <row r="637" ht="12.75">
      <c r="A637" s="1" t="s">
        <v>389</v>
      </c>
    </row>
    <row r="638" spans="1:9" ht="12.75">
      <c r="A638">
        <v>1</v>
      </c>
      <c r="B638" t="s">
        <v>4</v>
      </c>
      <c r="C638">
        <v>23</v>
      </c>
      <c r="D638">
        <v>2</v>
      </c>
      <c r="E638">
        <v>3</v>
      </c>
      <c r="F638">
        <v>18</v>
      </c>
      <c r="H638" t="str">
        <f>CONCATENATE("Grade 6 Girls ",B638)</f>
        <v>Grade 6 Girls Earl Buxton A</v>
      </c>
      <c r="I638">
        <f>COUNTIF('Point Totals by Grade-Gender'!A:A,'Team Points Summary'!H638)</f>
        <v>1</v>
      </c>
    </row>
    <row r="639" spans="1:9" ht="12.75">
      <c r="A639">
        <v>2</v>
      </c>
      <c r="B639" t="s">
        <v>13</v>
      </c>
      <c r="C639">
        <v>49</v>
      </c>
      <c r="D639">
        <v>4</v>
      </c>
      <c r="E639">
        <v>11</v>
      </c>
      <c r="F639">
        <v>34</v>
      </c>
      <c r="H639" t="str">
        <f aca="true" t="shared" si="14" ref="H639:H666">CONCATENATE("Grade 6 Girls ",B639)</f>
        <v>Grade 6 Girls Michael A. Kostek A</v>
      </c>
      <c r="I639">
        <f>COUNTIF('Point Totals by Grade-Gender'!A:A,'Team Points Summary'!H639)</f>
        <v>1</v>
      </c>
    </row>
    <row r="640" spans="1:9" ht="12.75">
      <c r="A640">
        <v>3</v>
      </c>
      <c r="B640" t="s">
        <v>6</v>
      </c>
      <c r="C640">
        <v>55</v>
      </c>
      <c r="D640">
        <v>10</v>
      </c>
      <c r="E640">
        <v>14</v>
      </c>
      <c r="F640">
        <v>31</v>
      </c>
      <c r="H640" t="str">
        <f t="shared" si="14"/>
        <v>Grade 6 Girls Strathcona Christian Ac A</v>
      </c>
      <c r="I640">
        <f>COUNTIF('Point Totals by Grade-Gender'!A:A,'Team Points Summary'!H640)</f>
        <v>1</v>
      </c>
    </row>
    <row r="641" spans="1:9" ht="12.75">
      <c r="A641">
        <v>4</v>
      </c>
      <c r="B641" t="s">
        <v>5</v>
      </c>
      <c r="C641">
        <v>64</v>
      </c>
      <c r="D641">
        <v>1</v>
      </c>
      <c r="E641">
        <v>13</v>
      </c>
      <c r="F641">
        <v>50</v>
      </c>
      <c r="H641" t="str">
        <f t="shared" si="14"/>
        <v>Grade 6 Girls Parkallen A</v>
      </c>
      <c r="I641">
        <f>COUNTIF('Point Totals by Grade-Gender'!A:A,'Team Points Summary'!H641)</f>
        <v>1</v>
      </c>
    </row>
    <row r="642" spans="1:9" ht="12.75">
      <c r="A642">
        <v>5</v>
      </c>
      <c r="B642" t="s">
        <v>69</v>
      </c>
      <c r="C642">
        <v>66</v>
      </c>
      <c r="D642">
        <v>21</v>
      </c>
      <c r="E642">
        <v>22</v>
      </c>
      <c r="F642">
        <v>23</v>
      </c>
      <c r="H642" t="str">
        <f t="shared" si="14"/>
        <v>Grade 6 Girls Steinhauer A</v>
      </c>
      <c r="I642">
        <f>COUNTIF('Point Totals by Grade-Gender'!A:A,'Team Points Summary'!H642)</f>
        <v>1</v>
      </c>
    </row>
    <row r="643" spans="1:9" ht="12.75">
      <c r="A643">
        <v>6</v>
      </c>
      <c r="B643" t="s">
        <v>277</v>
      </c>
      <c r="C643">
        <v>73</v>
      </c>
      <c r="D643">
        <v>15</v>
      </c>
      <c r="E643">
        <v>17</v>
      </c>
      <c r="F643">
        <v>41</v>
      </c>
      <c r="H643" t="str">
        <f t="shared" si="14"/>
        <v>Grade 6 Girls Suzuki Charter A</v>
      </c>
      <c r="I643">
        <f>COUNTIF('Point Totals by Grade-Gender'!A:A,'Team Points Summary'!H643)</f>
        <v>1</v>
      </c>
    </row>
    <row r="644" spans="1:9" ht="12.75">
      <c r="A644">
        <v>7</v>
      </c>
      <c r="B644" t="s">
        <v>74</v>
      </c>
      <c r="C644">
        <v>107</v>
      </c>
      <c r="D644">
        <v>19</v>
      </c>
      <c r="E644">
        <v>42</v>
      </c>
      <c r="F644">
        <v>46</v>
      </c>
      <c r="H644" t="str">
        <f t="shared" si="14"/>
        <v>Grade 6 Girls Holyrood A</v>
      </c>
      <c r="I644">
        <f>COUNTIF('Point Totals by Grade-Gender'!A:A,'Team Points Summary'!H644)</f>
        <v>1</v>
      </c>
    </row>
    <row r="645" spans="1:9" ht="12.75">
      <c r="A645">
        <v>8</v>
      </c>
      <c r="B645" t="s">
        <v>9</v>
      </c>
      <c r="C645">
        <v>110</v>
      </c>
      <c r="D645">
        <v>20</v>
      </c>
      <c r="E645">
        <v>36</v>
      </c>
      <c r="F645">
        <v>54</v>
      </c>
      <c r="H645" t="str">
        <f t="shared" si="14"/>
        <v>Grade 6 Girls Pine Street A</v>
      </c>
      <c r="I645">
        <f>COUNTIF('Point Totals by Grade-Gender'!A:A,'Team Points Summary'!H645)</f>
        <v>1</v>
      </c>
    </row>
    <row r="646" spans="1:9" ht="12.75">
      <c r="A646">
        <v>9</v>
      </c>
      <c r="B646" t="s">
        <v>44</v>
      </c>
      <c r="C646">
        <v>111</v>
      </c>
      <c r="D646">
        <v>9</v>
      </c>
      <c r="E646">
        <v>27</v>
      </c>
      <c r="F646">
        <v>75</v>
      </c>
      <c r="H646" t="str">
        <f t="shared" si="14"/>
        <v>Grade 6 Girls Patricia Heights A</v>
      </c>
      <c r="I646">
        <f>COUNTIF('Point Totals by Grade-Gender'!A:A,'Team Points Summary'!H646)</f>
        <v>1</v>
      </c>
    </row>
    <row r="647" spans="1:9" ht="12.75">
      <c r="A647">
        <v>10</v>
      </c>
      <c r="B647" t="s">
        <v>413</v>
      </c>
      <c r="C647">
        <v>115</v>
      </c>
      <c r="D647">
        <v>25</v>
      </c>
      <c r="E647">
        <v>33</v>
      </c>
      <c r="F647">
        <v>57</v>
      </c>
      <c r="H647" t="str">
        <f t="shared" si="14"/>
        <v>Grade 6 Girls McKernan A</v>
      </c>
      <c r="I647">
        <f>COUNTIF('Point Totals by Grade-Gender'!A:A,'Team Points Summary'!H647)</f>
        <v>1</v>
      </c>
    </row>
    <row r="648" spans="1:9" ht="12.75">
      <c r="A648">
        <v>11</v>
      </c>
      <c r="B648" t="s">
        <v>29</v>
      </c>
      <c r="C648">
        <v>118</v>
      </c>
      <c r="D648">
        <v>12</v>
      </c>
      <c r="E648">
        <v>47</v>
      </c>
      <c r="F648">
        <v>59</v>
      </c>
      <c r="H648" t="str">
        <f t="shared" si="14"/>
        <v>Grade 6 Girls Centennial A</v>
      </c>
      <c r="I648">
        <f>COUNTIF('Point Totals by Grade-Gender'!A:A,'Team Points Summary'!H648)</f>
        <v>1</v>
      </c>
    </row>
    <row r="649" spans="1:9" ht="12.75">
      <c r="A649">
        <v>12</v>
      </c>
      <c r="B649" t="s">
        <v>405</v>
      </c>
      <c r="C649">
        <v>128</v>
      </c>
      <c r="D649">
        <v>28</v>
      </c>
      <c r="E649">
        <v>30</v>
      </c>
      <c r="F649">
        <v>70</v>
      </c>
      <c r="H649" t="str">
        <f t="shared" si="14"/>
        <v>Grade 6 Girls Forest Heights A</v>
      </c>
      <c r="I649">
        <f>COUNTIF('Point Totals by Grade-Gender'!A:A,'Team Points Summary'!H649)</f>
        <v>1</v>
      </c>
    </row>
    <row r="650" spans="1:9" ht="12.75">
      <c r="A650">
        <v>13</v>
      </c>
      <c r="B650" t="s">
        <v>63</v>
      </c>
      <c r="C650">
        <v>151</v>
      </c>
      <c r="D650">
        <v>44</v>
      </c>
      <c r="E650">
        <v>51</v>
      </c>
      <c r="F650">
        <v>56</v>
      </c>
      <c r="H650" t="str">
        <f t="shared" si="14"/>
        <v>Grade 6 Girls George P. Nicholson A</v>
      </c>
      <c r="I650">
        <f>COUNTIF('Point Totals by Grade-Gender'!A:A,'Team Points Summary'!H650)</f>
        <v>1</v>
      </c>
    </row>
    <row r="651" spans="1:9" ht="12.75">
      <c r="A651">
        <v>14</v>
      </c>
      <c r="B651" t="s">
        <v>20</v>
      </c>
      <c r="C651">
        <v>152</v>
      </c>
      <c r="D651">
        <v>38</v>
      </c>
      <c r="E651">
        <v>49</v>
      </c>
      <c r="F651">
        <v>65</v>
      </c>
      <c r="H651" t="str">
        <f t="shared" si="14"/>
        <v>Grade 6 Girls Michael A. Kostek B</v>
      </c>
      <c r="I651">
        <f>COUNTIF('Point Totals by Grade-Gender'!A:A,'Team Points Summary'!H651)</f>
        <v>1</v>
      </c>
    </row>
    <row r="652" spans="1:9" ht="12.75">
      <c r="A652">
        <v>15</v>
      </c>
      <c r="B652" t="s">
        <v>42</v>
      </c>
      <c r="C652">
        <v>158</v>
      </c>
      <c r="D652">
        <v>16</v>
      </c>
      <c r="E652">
        <v>55</v>
      </c>
      <c r="F652">
        <v>87</v>
      </c>
      <c r="H652" t="str">
        <f t="shared" si="14"/>
        <v>Grade 6 Girls Westbrook A</v>
      </c>
      <c r="I652">
        <f>COUNTIF('Point Totals by Grade-Gender'!A:A,'Team Points Summary'!H652)</f>
        <v>1</v>
      </c>
    </row>
    <row r="653" spans="1:9" ht="12.75">
      <c r="A653">
        <v>16</v>
      </c>
      <c r="B653" t="s">
        <v>24</v>
      </c>
      <c r="C653">
        <v>163</v>
      </c>
      <c r="D653">
        <v>48</v>
      </c>
      <c r="E653">
        <v>52</v>
      </c>
      <c r="F653">
        <v>63</v>
      </c>
      <c r="H653" t="str">
        <f t="shared" si="14"/>
        <v>Grade 6 Girls Win Ferguson A</v>
      </c>
      <c r="I653">
        <f>COUNTIF('Point Totals by Grade-Gender'!A:A,'Team Points Summary'!H653)</f>
        <v>1</v>
      </c>
    </row>
    <row r="654" spans="1:9" ht="12.75">
      <c r="A654">
        <v>17</v>
      </c>
      <c r="B654" t="s">
        <v>46</v>
      </c>
      <c r="C654">
        <v>188</v>
      </c>
      <c r="D654">
        <v>35</v>
      </c>
      <c r="E654">
        <v>68</v>
      </c>
      <c r="F654">
        <v>85</v>
      </c>
      <c r="H654" t="str">
        <f t="shared" si="14"/>
        <v>Grade 6 Girls Richard Secord A</v>
      </c>
      <c r="I654">
        <f>COUNTIF('Point Totals by Grade-Gender'!A:A,'Team Points Summary'!H654)</f>
        <v>1</v>
      </c>
    </row>
    <row r="655" spans="1:9" ht="12.75">
      <c r="A655">
        <v>18</v>
      </c>
      <c r="B655" t="s">
        <v>2</v>
      </c>
      <c r="C655">
        <v>191</v>
      </c>
      <c r="D655">
        <v>58</v>
      </c>
      <c r="E655">
        <v>60</v>
      </c>
      <c r="F655">
        <v>73</v>
      </c>
      <c r="H655" t="str">
        <f t="shared" si="14"/>
        <v>Grade 6 Girls Rio Terrace A</v>
      </c>
      <c r="I655">
        <f>COUNTIF('Point Totals by Grade-Gender'!A:A,'Team Points Summary'!H655)</f>
        <v>1</v>
      </c>
    </row>
    <row r="656" spans="1:9" ht="12.75">
      <c r="A656">
        <v>19</v>
      </c>
      <c r="B656" t="s">
        <v>285</v>
      </c>
      <c r="C656">
        <v>199</v>
      </c>
      <c r="D656">
        <v>40</v>
      </c>
      <c r="E656">
        <v>79</v>
      </c>
      <c r="F656">
        <v>80</v>
      </c>
      <c r="H656" t="str">
        <f t="shared" si="14"/>
        <v>Grade 6 Girls Edmonton Khalsa A</v>
      </c>
      <c r="I656">
        <f>COUNTIF('Point Totals by Grade-Gender'!A:A,'Team Points Summary'!H656)</f>
        <v>1</v>
      </c>
    </row>
    <row r="657" spans="1:9" ht="12.75">
      <c r="A657">
        <v>20</v>
      </c>
      <c r="B657" t="s">
        <v>273</v>
      </c>
      <c r="C657">
        <v>211</v>
      </c>
      <c r="D657">
        <v>62</v>
      </c>
      <c r="E657">
        <v>71</v>
      </c>
      <c r="F657">
        <v>78</v>
      </c>
      <c r="H657" t="str">
        <f t="shared" si="14"/>
        <v>Grade 6 Girls Steinhauer B</v>
      </c>
      <c r="I657">
        <f>COUNTIF('Point Totals by Grade-Gender'!A:A,'Team Points Summary'!H657)</f>
        <v>1</v>
      </c>
    </row>
    <row r="658" spans="1:9" ht="12.75">
      <c r="A658">
        <v>21</v>
      </c>
      <c r="B658" t="s">
        <v>14</v>
      </c>
      <c r="C658">
        <v>223</v>
      </c>
      <c r="D658">
        <v>32</v>
      </c>
      <c r="E658">
        <v>90</v>
      </c>
      <c r="F658">
        <v>101</v>
      </c>
      <c r="H658" t="str">
        <f t="shared" si="14"/>
        <v>Grade 6 Girls Strathcona Christian Ac B</v>
      </c>
      <c r="I658">
        <f>COUNTIF('Point Totals by Grade-Gender'!A:A,'Team Points Summary'!H658)</f>
        <v>1</v>
      </c>
    </row>
    <row r="659" spans="1:9" ht="12.75">
      <c r="A659">
        <v>22</v>
      </c>
      <c r="B659" t="s">
        <v>31</v>
      </c>
      <c r="C659">
        <v>227</v>
      </c>
      <c r="D659">
        <v>37</v>
      </c>
      <c r="E659">
        <v>93</v>
      </c>
      <c r="F659">
        <v>97</v>
      </c>
      <c r="H659" t="str">
        <f t="shared" si="14"/>
        <v>Grade 6 Girls King Edward A</v>
      </c>
      <c r="I659">
        <f>COUNTIF('Point Totals by Grade-Gender'!A:A,'Team Points Summary'!H659)</f>
        <v>1</v>
      </c>
    </row>
    <row r="660" spans="1:9" ht="12.75">
      <c r="A660">
        <v>23</v>
      </c>
      <c r="B660" t="s">
        <v>579</v>
      </c>
      <c r="C660">
        <v>230</v>
      </c>
      <c r="D660">
        <v>26</v>
      </c>
      <c r="E660">
        <v>95</v>
      </c>
      <c r="F660">
        <v>109</v>
      </c>
      <c r="H660" t="str">
        <f t="shared" si="14"/>
        <v>Grade 6 Girls Meadowlark A</v>
      </c>
      <c r="I660">
        <f>COUNTIF('Point Totals by Grade-Gender'!A:A,'Team Points Summary'!H660)</f>
        <v>1</v>
      </c>
    </row>
    <row r="661" spans="1:9" ht="12.75">
      <c r="A661">
        <v>24</v>
      </c>
      <c r="B661" t="s">
        <v>21</v>
      </c>
      <c r="C661">
        <v>257</v>
      </c>
      <c r="D661">
        <v>66</v>
      </c>
      <c r="E661">
        <v>92</v>
      </c>
      <c r="F661">
        <v>99</v>
      </c>
      <c r="H661" t="str">
        <f t="shared" si="14"/>
        <v>Grade 6 Girls Pine Street B</v>
      </c>
      <c r="I661">
        <f>COUNTIF('Point Totals by Grade-Gender'!A:A,'Team Points Summary'!H661)</f>
        <v>1</v>
      </c>
    </row>
    <row r="662" spans="1:9" ht="12.75">
      <c r="A662">
        <v>25</v>
      </c>
      <c r="B662" t="s">
        <v>288</v>
      </c>
      <c r="C662">
        <v>261</v>
      </c>
      <c r="D662">
        <v>84</v>
      </c>
      <c r="E662">
        <v>88</v>
      </c>
      <c r="F662">
        <v>89</v>
      </c>
      <c r="H662" t="str">
        <f t="shared" si="14"/>
        <v>Grade 6 Girls Edmonton Khalsa B</v>
      </c>
      <c r="I662">
        <f>COUNTIF('Point Totals by Grade-Gender'!A:A,'Team Points Summary'!H662)</f>
        <v>1</v>
      </c>
    </row>
    <row r="663" spans="1:9" ht="12.75">
      <c r="A663">
        <v>26</v>
      </c>
      <c r="B663" t="s">
        <v>70</v>
      </c>
      <c r="C663">
        <v>275</v>
      </c>
      <c r="D663">
        <v>45</v>
      </c>
      <c r="E663">
        <v>110</v>
      </c>
      <c r="F663">
        <v>120</v>
      </c>
      <c r="H663" t="str">
        <f t="shared" si="14"/>
        <v>Grade 6 Girls Crawford Plains A</v>
      </c>
      <c r="I663">
        <f>COUNTIF('Point Totals by Grade-Gender'!A:A,'Team Points Summary'!H663)</f>
        <v>1</v>
      </c>
    </row>
    <row r="664" spans="1:9" ht="12.75">
      <c r="A664">
        <v>27</v>
      </c>
      <c r="B664" t="s">
        <v>428</v>
      </c>
      <c r="C664">
        <v>314</v>
      </c>
      <c r="D664">
        <v>91</v>
      </c>
      <c r="E664">
        <v>106</v>
      </c>
      <c r="F664">
        <v>117</v>
      </c>
      <c r="H664" t="str">
        <f t="shared" si="14"/>
        <v>Grade 6 Girls Edmonton Khalsa C</v>
      </c>
      <c r="I664">
        <f>COUNTIF('Point Totals by Grade-Gender'!A:A,'Team Points Summary'!H664)</f>
        <v>1</v>
      </c>
    </row>
    <row r="665" spans="1:9" ht="12.75">
      <c r="A665">
        <v>28</v>
      </c>
      <c r="B665" t="s">
        <v>71</v>
      </c>
      <c r="C665">
        <v>329</v>
      </c>
      <c r="D665">
        <v>100</v>
      </c>
      <c r="E665">
        <v>107</v>
      </c>
      <c r="F665">
        <v>122</v>
      </c>
      <c r="H665" t="str">
        <f t="shared" si="14"/>
        <v>Grade 6 Girls Menisa A</v>
      </c>
      <c r="I665">
        <f>COUNTIF('Point Totals by Grade-Gender'!A:A,'Team Points Summary'!H665)</f>
        <v>1</v>
      </c>
    </row>
    <row r="666" spans="1:9" ht="12.75">
      <c r="A666">
        <v>29</v>
      </c>
      <c r="B666" t="s">
        <v>432</v>
      </c>
      <c r="C666">
        <v>372</v>
      </c>
      <c r="D666">
        <v>123</v>
      </c>
      <c r="E666">
        <v>124</v>
      </c>
      <c r="F666">
        <v>125</v>
      </c>
      <c r="H666" t="str">
        <f t="shared" si="14"/>
        <v>Grade 6 Girls Edmonton Khalsa D</v>
      </c>
      <c r="I666">
        <f>COUNTIF('Point Totals by Grade-Gender'!A:A,'Team Points Summary'!H666)</f>
        <v>1</v>
      </c>
    </row>
    <row r="667" spans="3:9" ht="12.75">
      <c r="C667">
        <f>SUM(C638:C666)</f>
        <v>4920</v>
      </c>
      <c r="H667" s="1" t="s">
        <v>240</v>
      </c>
      <c r="I667">
        <f>COUNTIF('Point Totals by Grade-Gender'!A:A,'Team Points Summary'!H667)</f>
        <v>1</v>
      </c>
    </row>
    <row r="668" ht="12.75">
      <c r="H668" s="1"/>
    </row>
    <row r="669" ht="12.75">
      <c r="A669" s="1" t="s">
        <v>390</v>
      </c>
    </row>
    <row r="670" spans="1:9" ht="12.75">
      <c r="A670">
        <v>1</v>
      </c>
      <c r="B670" t="s">
        <v>2</v>
      </c>
      <c r="C670">
        <v>12</v>
      </c>
      <c r="D670">
        <v>3</v>
      </c>
      <c r="E670">
        <v>4</v>
      </c>
      <c r="F670">
        <v>5</v>
      </c>
      <c r="H670" t="str">
        <f>CONCATENATE("Grade 6 Boys ",B670)</f>
        <v>Grade 6 Boys Rio Terrace A</v>
      </c>
      <c r="I670">
        <f>COUNTIF('Point Totals by Grade-Gender'!A:A,'Team Points Summary'!H670)</f>
        <v>1</v>
      </c>
    </row>
    <row r="671" spans="1:9" ht="12.75">
      <c r="A671">
        <v>2</v>
      </c>
      <c r="B671" t="s">
        <v>4</v>
      </c>
      <c r="C671">
        <v>61</v>
      </c>
      <c r="D671">
        <v>17</v>
      </c>
      <c r="E671">
        <v>20</v>
      </c>
      <c r="F671">
        <v>24</v>
      </c>
      <c r="H671" t="str">
        <f aca="true" t="shared" si="15" ref="H671:H703">CONCATENATE("Grade 6 Boys ",B671)</f>
        <v>Grade 6 Boys Earl Buxton A</v>
      </c>
      <c r="I671">
        <f>COUNTIF('Point Totals by Grade-Gender'!A:A,'Team Points Summary'!H671)</f>
        <v>1</v>
      </c>
    </row>
    <row r="672" spans="1:9" ht="12.75">
      <c r="A672">
        <v>3</v>
      </c>
      <c r="B672" t="s">
        <v>5</v>
      </c>
      <c r="C672">
        <v>71</v>
      </c>
      <c r="D672">
        <v>12</v>
      </c>
      <c r="E672">
        <v>19</v>
      </c>
      <c r="F672">
        <v>40</v>
      </c>
      <c r="H672" t="str">
        <f t="shared" si="15"/>
        <v>Grade 6 Boys Parkallen A</v>
      </c>
      <c r="I672">
        <f>COUNTIF('Point Totals by Grade-Gender'!A:A,'Team Points Summary'!H672)</f>
        <v>1</v>
      </c>
    </row>
    <row r="673" spans="1:9" ht="12.75">
      <c r="A673">
        <v>4</v>
      </c>
      <c r="B673" t="s">
        <v>405</v>
      </c>
      <c r="C673">
        <v>100</v>
      </c>
      <c r="D673">
        <v>16</v>
      </c>
      <c r="E673">
        <v>18</v>
      </c>
      <c r="F673">
        <v>66</v>
      </c>
      <c r="H673" t="str">
        <f t="shared" si="15"/>
        <v>Grade 6 Boys Forest Heights A</v>
      </c>
      <c r="I673">
        <f>COUNTIF('Point Totals by Grade-Gender'!A:A,'Team Points Summary'!H673)</f>
        <v>1</v>
      </c>
    </row>
    <row r="674" spans="1:9" ht="12.75">
      <c r="A674">
        <v>5</v>
      </c>
      <c r="B674" t="s">
        <v>29</v>
      </c>
      <c r="C674">
        <v>101</v>
      </c>
      <c r="D674">
        <v>6</v>
      </c>
      <c r="E674">
        <v>42</v>
      </c>
      <c r="F674">
        <v>53</v>
      </c>
      <c r="H674" t="str">
        <f t="shared" si="15"/>
        <v>Grade 6 Boys Centennial A</v>
      </c>
      <c r="I674">
        <f>COUNTIF('Point Totals by Grade-Gender'!A:A,'Team Points Summary'!H674)</f>
        <v>1</v>
      </c>
    </row>
    <row r="675" spans="1:9" ht="12.75">
      <c r="A675">
        <v>6</v>
      </c>
      <c r="B675" t="s">
        <v>275</v>
      </c>
      <c r="C675">
        <v>110</v>
      </c>
      <c r="D675">
        <v>7</v>
      </c>
      <c r="E675">
        <v>10</v>
      </c>
      <c r="F675">
        <v>93</v>
      </c>
      <c r="H675" t="str">
        <f t="shared" si="15"/>
        <v>Grade 6 Boys Johnny Bright A</v>
      </c>
      <c r="I675">
        <f>COUNTIF('Point Totals by Grade-Gender'!A:A,'Team Points Summary'!H675)</f>
        <v>1</v>
      </c>
    </row>
    <row r="676" spans="1:9" ht="12.75">
      <c r="A676">
        <v>7</v>
      </c>
      <c r="B676" t="s">
        <v>74</v>
      </c>
      <c r="C676">
        <v>111</v>
      </c>
      <c r="D676">
        <v>1</v>
      </c>
      <c r="E676">
        <v>21</v>
      </c>
      <c r="F676">
        <v>89</v>
      </c>
      <c r="H676" t="str">
        <f t="shared" si="15"/>
        <v>Grade 6 Boys Holyrood A</v>
      </c>
      <c r="I676">
        <f>COUNTIF('Point Totals by Grade-Gender'!A:A,'Team Points Summary'!H676)</f>
        <v>1</v>
      </c>
    </row>
    <row r="677" spans="1:9" ht="12.75">
      <c r="A677">
        <v>8</v>
      </c>
      <c r="B677" t="s">
        <v>46</v>
      </c>
      <c r="C677">
        <v>116</v>
      </c>
      <c r="D677">
        <v>34</v>
      </c>
      <c r="E677">
        <v>36</v>
      </c>
      <c r="F677">
        <v>46</v>
      </c>
      <c r="H677" t="str">
        <f t="shared" si="15"/>
        <v>Grade 6 Boys Richard Secord A</v>
      </c>
      <c r="I677">
        <f>COUNTIF('Point Totals by Grade-Gender'!A:A,'Team Points Summary'!H677)</f>
        <v>1</v>
      </c>
    </row>
    <row r="678" spans="1:9" ht="12.75">
      <c r="A678">
        <v>9</v>
      </c>
      <c r="B678" t="s">
        <v>63</v>
      </c>
      <c r="C678">
        <v>125</v>
      </c>
      <c r="D678">
        <v>2</v>
      </c>
      <c r="E678">
        <v>60</v>
      </c>
      <c r="F678">
        <v>63</v>
      </c>
      <c r="H678" t="str">
        <f t="shared" si="15"/>
        <v>Grade 6 Boys George P. Nicholson A</v>
      </c>
      <c r="I678">
        <f>COUNTIF('Point Totals by Grade-Gender'!A:A,'Team Points Summary'!H678)</f>
        <v>1</v>
      </c>
    </row>
    <row r="679" spans="1:9" ht="12.75">
      <c r="A679">
        <v>10</v>
      </c>
      <c r="B679" t="s">
        <v>30</v>
      </c>
      <c r="C679">
        <v>145</v>
      </c>
      <c r="D679">
        <v>29</v>
      </c>
      <c r="E679">
        <v>31</v>
      </c>
      <c r="F679">
        <v>85</v>
      </c>
      <c r="H679" t="str">
        <f t="shared" si="15"/>
        <v>Grade 6 Boys George H. Luck A</v>
      </c>
      <c r="I679">
        <f>COUNTIF('Point Totals by Grade-Gender'!A:A,'Team Points Summary'!H679)</f>
        <v>1</v>
      </c>
    </row>
    <row r="680" spans="1:9" ht="12.75">
      <c r="A680">
        <v>11</v>
      </c>
      <c r="B680" t="s">
        <v>9</v>
      </c>
      <c r="C680">
        <v>146</v>
      </c>
      <c r="D680">
        <v>32</v>
      </c>
      <c r="E680">
        <v>56</v>
      </c>
      <c r="F680">
        <v>58</v>
      </c>
      <c r="H680" t="str">
        <f t="shared" si="15"/>
        <v>Grade 6 Boys Pine Street A</v>
      </c>
      <c r="I680">
        <f>COUNTIF('Point Totals by Grade-Gender'!A:A,'Team Points Summary'!H680)</f>
        <v>1</v>
      </c>
    </row>
    <row r="681" spans="1:9" ht="12.75">
      <c r="A681">
        <v>12</v>
      </c>
      <c r="B681" t="s">
        <v>42</v>
      </c>
      <c r="C681">
        <v>151</v>
      </c>
      <c r="D681">
        <v>44</v>
      </c>
      <c r="E681">
        <v>52</v>
      </c>
      <c r="F681">
        <v>55</v>
      </c>
      <c r="H681" t="str">
        <f t="shared" si="15"/>
        <v>Grade 6 Boys Westbrook A</v>
      </c>
      <c r="I681">
        <f>COUNTIF('Point Totals by Grade-Gender'!A:A,'Team Points Summary'!H681)</f>
        <v>1</v>
      </c>
    </row>
    <row r="682" spans="1:9" ht="12.75">
      <c r="A682">
        <v>13</v>
      </c>
      <c r="B682" t="s">
        <v>1</v>
      </c>
      <c r="C682">
        <v>171</v>
      </c>
      <c r="D682">
        <v>41</v>
      </c>
      <c r="E682">
        <v>59</v>
      </c>
      <c r="F682">
        <v>71</v>
      </c>
      <c r="H682" t="str">
        <f t="shared" si="15"/>
        <v>Grade 6 Boys Windsor Park A</v>
      </c>
      <c r="I682">
        <f>COUNTIF('Point Totals by Grade-Gender'!A:A,'Team Points Summary'!H682)</f>
        <v>1</v>
      </c>
    </row>
    <row r="683" spans="1:9" ht="12.75">
      <c r="A683">
        <v>14</v>
      </c>
      <c r="B683" t="s">
        <v>43</v>
      </c>
      <c r="C683">
        <v>175</v>
      </c>
      <c r="D683">
        <v>28</v>
      </c>
      <c r="E683">
        <v>69</v>
      </c>
      <c r="F683">
        <v>78</v>
      </c>
      <c r="H683" t="str">
        <f t="shared" si="15"/>
        <v>Grade 6 Boys Wes Hosford A</v>
      </c>
      <c r="I683">
        <f>COUNTIF('Point Totals by Grade-Gender'!A:A,'Team Points Summary'!H683)</f>
        <v>1</v>
      </c>
    </row>
    <row r="684" spans="1:9" ht="12.75">
      <c r="A684">
        <v>15</v>
      </c>
      <c r="B684" t="s">
        <v>7</v>
      </c>
      <c r="C684">
        <v>176</v>
      </c>
      <c r="D684">
        <v>30</v>
      </c>
      <c r="E684">
        <v>39</v>
      </c>
      <c r="F684">
        <v>107</v>
      </c>
      <c r="H684" t="str">
        <f t="shared" si="15"/>
        <v>Grade 6 Boys Rio Terrace B</v>
      </c>
      <c r="I684">
        <f>COUNTIF('Point Totals by Grade-Gender'!A:A,'Team Points Summary'!H684)</f>
        <v>1</v>
      </c>
    </row>
    <row r="685" spans="1:9" ht="12.75">
      <c r="A685">
        <v>16</v>
      </c>
      <c r="B685" t="s">
        <v>28</v>
      </c>
      <c r="C685">
        <v>199</v>
      </c>
      <c r="D685">
        <v>15</v>
      </c>
      <c r="E685">
        <v>72</v>
      </c>
      <c r="F685">
        <v>112</v>
      </c>
      <c r="H685" t="str">
        <f t="shared" si="15"/>
        <v>Grade 6 Boys Greenview A</v>
      </c>
      <c r="I685">
        <f>COUNTIF('Point Totals by Grade-Gender'!A:A,'Team Points Summary'!H685)</f>
        <v>1</v>
      </c>
    </row>
    <row r="686" spans="1:9" ht="12.75">
      <c r="A686">
        <v>17</v>
      </c>
      <c r="B686" t="s">
        <v>51</v>
      </c>
      <c r="C686">
        <v>200</v>
      </c>
      <c r="D686">
        <v>62</v>
      </c>
      <c r="E686">
        <v>65</v>
      </c>
      <c r="F686">
        <v>73</v>
      </c>
      <c r="H686" t="str">
        <f t="shared" si="15"/>
        <v>Grade 6 Boys Brander Gardens A</v>
      </c>
      <c r="I686">
        <f>COUNTIF('Point Totals by Grade-Gender'!A:A,'Team Points Summary'!H686)</f>
        <v>1</v>
      </c>
    </row>
    <row r="687" spans="1:9" ht="12.75">
      <c r="A687">
        <v>18</v>
      </c>
      <c r="B687" t="s">
        <v>6</v>
      </c>
      <c r="C687">
        <v>201</v>
      </c>
      <c r="D687">
        <v>47</v>
      </c>
      <c r="E687">
        <v>68</v>
      </c>
      <c r="F687">
        <v>86</v>
      </c>
      <c r="H687" t="str">
        <f t="shared" si="15"/>
        <v>Grade 6 Boys Strathcona Christian Ac A</v>
      </c>
      <c r="I687">
        <f>COUNTIF('Point Totals by Grade-Gender'!A:A,'Team Points Summary'!H687)</f>
        <v>1</v>
      </c>
    </row>
    <row r="688" spans="1:9" ht="12.75">
      <c r="A688">
        <v>19</v>
      </c>
      <c r="B688" t="s">
        <v>23</v>
      </c>
      <c r="C688">
        <v>243</v>
      </c>
      <c r="D688">
        <v>38</v>
      </c>
      <c r="E688">
        <v>101</v>
      </c>
      <c r="F688">
        <v>104</v>
      </c>
      <c r="H688" t="str">
        <f t="shared" si="15"/>
        <v>Grade 6 Boys Earl Buxton B</v>
      </c>
      <c r="I688">
        <f>COUNTIF('Point Totals by Grade-Gender'!A:A,'Team Points Summary'!H688)</f>
        <v>1</v>
      </c>
    </row>
    <row r="689" spans="1:9" ht="12.75">
      <c r="A689">
        <v>20</v>
      </c>
      <c r="B689" t="s">
        <v>69</v>
      </c>
      <c r="C689">
        <v>243</v>
      </c>
      <c r="D689">
        <v>22</v>
      </c>
      <c r="E689">
        <v>108</v>
      </c>
      <c r="F689">
        <v>113</v>
      </c>
      <c r="H689" t="str">
        <f t="shared" si="15"/>
        <v>Grade 6 Boys Steinhauer A</v>
      </c>
      <c r="I689">
        <f>COUNTIF('Point Totals by Grade-Gender'!A:A,'Team Points Summary'!H689)</f>
        <v>1</v>
      </c>
    </row>
    <row r="690" spans="1:9" ht="12.75">
      <c r="A690">
        <v>21</v>
      </c>
      <c r="B690" t="s">
        <v>421</v>
      </c>
      <c r="C690">
        <v>294</v>
      </c>
      <c r="D690">
        <v>48</v>
      </c>
      <c r="E690">
        <v>110</v>
      </c>
      <c r="F690">
        <v>136</v>
      </c>
      <c r="H690" t="str">
        <f t="shared" si="15"/>
        <v>Grade 6 Boys Bessie Nichols A</v>
      </c>
      <c r="I690">
        <f>COUNTIF('Point Totals by Grade-Gender'!A:A,'Team Points Summary'!H690)</f>
        <v>1</v>
      </c>
    </row>
    <row r="691" spans="1:9" ht="12.75">
      <c r="A691">
        <v>22</v>
      </c>
      <c r="B691" t="s">
        <v>285</v>
      </c>
      <c r="C691">
        <v>294</v>
      </c>
      <c r="D691">
        <v>83</v>
      </c>
      <c r="E691">
        <v>84</v>
      </c>
      <c r="F691">
        <v>127</v>
      </c>
      <c r="H691" t="str">
        <f t="shared" si="15"/>
        <v>Grade 6 Boys Edmonton Khalsa A</v>
      </c>
      <c r="I691">
        <f>COUNTIF('Point Totals by Grade-Gender'!A:A,'Team Points Summary'!H691)</f>
        <v>1</v>
      </c>
    </row>
    <row r="692" spans="1:9" ht="12.75">
      <c r="A692">
        <v>23</v>
      </c>
      <c r="B692" t="s">
        <v>70</v>
      </c>
      <c r="C692">
        <v>304</v>
      </c>
      <c r="D692">
        <v>27</v>
      </c>
      <c r="E692">
        <v>117</v>
      </c>
      <c r="F692">
        <v>160</v>
      </c>
      <c r="H692" t="str">
        <f t="shared" si="15"/>
        <v>Grade 6 Boys Crawford Plains A</v>
      </c>
      <c r="I692">
        <f>COUNTIF('Point Totals by Grade-Gender'!A:A,'Team Points Summary'!H692)</f>
        <v>1</v>
      </c>
    </row>
    <row r="693" spans="1:9" ht="12.75">
      <c r="A693">
        <v>24</v>
      </c>
      <c r="B693" t="s">
        <v>54</v>
      </c>
      <c r="C693">
        <v>319</v>
      </c>
      <c r="D693">
        <v>81</v>
      </c>
      <c r="E693">
        <v>116</v>
      </c>
      <c r="F693">
        <v>122</v>
      </c>
      <c r="H693" t="str">
        <f t="shared" si="15"/>
        <v>Grade 6 Boys Brander Gardens B</v>
      </c>
      <c r="I693">
        <f>COUNTIF('Point Totals by Grade-Gender'!A:A,'Team Points Summary'!H693)</f>
        <v>1</v>
      </c>
    </row>
    <row r="694" spans="1:9" ht="12.75">
      <c r="A694">
        <v>25</v>
      </c>
      <c r="B694" t="s">
        <v>79</v>
      </c>
      <c r="C694">
        <v>324</v>
      </c>
      <c r="D694">
        <v>57</v>
      </c>
      <c r="E694">
        <v>111</v>
      </c>
      <c r="F694">
        <v>156</v>
      </c>
      <c r="H694" t="str">
        <f t="shared" si="15"/>
        <v>Grade 6 Boys Malcolm Tweddle A</v>
      </c>
      <c r="I694">
        <f>COUNTIF('Point Totals by Grade-Gender'!A:A,'Team Points Summary'!H694)</f>
        <v>1</v>
      </c>
    </row>
    <row r="695" spans="1:9" ht="12.75">
      <c r="A695">
        <v>26</v>
      </c>
      <c r="B695" t="s">
        <v>52</v>
      </c>
      <c r="C695">
        <v>333</v>
      </c>
      <c r="D695">
        <v>70</v>
      </c>
      <c r="E695">
        <v>129</v>
      </c>
      <c r="F695">
        <v>134</v>
      </c>
      <c r="H695" t="str">
        <f t="shared" si="15"/>
        <v>Grade 6 Boys Westbrook B</v>
      </c>
      <c r="I695">
        <f>COUNTIF('Point Totals by Grade-Gender'!A:A,'Team Points Summary'!H695)</f>
        <v>1</v>
      </c>
    </row>
    <row r="696" spans="1:9" ht="12.75">
      <c r="A696">
        <v>27</v>
      </c>
      <c r="B696" t="s">
        <v>233</v>
      </c>
      <c r="C696">
        <v>333</v>
      </c>
      <c r="D696">
        <v>90</v>
      </c>
      <c r="E696">
        <v>99</v>
      </c>
      <c r="F696">
        <v>144</v>
      </c>
      <c r="H696" t="str">
        <f t="shared" si="15"/>
        <v>Grade 6 Boys Holyrood B</v>
      </c>
      <c r="I696">
        <f>COUNTIF('Point Totals by Grade-Gender'!A:A,'Team Points Summary'!H696)</f>
        <v>1</v>
      </c>
    </row>
    <row r="697" spans="1:9" ht="12.75">
      <c r="A697">
        <v>28</v>
      </c>
      <c r="B697" t="s">
        <v>283</v>
      </c>
      <c r="C697">
        <v>339</v>
      </c>
      <c r="D697">
        <v>94</v>
      </c>
      <c r="E697">
        <v>106</v>
      </c>
      <c r="F697">
        <v>139</v>
      </c>
      <c r="H697" t="str">
        <f t="shared" si="15"/>
        <v>Grade 6 Boys Esther Starkman A</v>
      </c>
      <c r="I697">
        <f>COUNTIF('Point Totals by Grade-Gender'!A:A,'Team Points Summary'!H697)</f>
        <v>1</v>
      </c>
    </row>
    <row r="698" spans="1:9" ht="12.75">
      <c r="A698">
        <v>29</v>
      </c>
      <c r="B698" t="s">
        <v>430</v>
      </c>
      <c r="C698">
        <v>340</v>
      </c>
      <c r="D698">
        <v>75</v>
      </c>
      <c r="E698">
        <v>128</v>
      </c>
      <c r="F698">
        <v>137</v>
      </c>
      <c r="H698" t="str">
        <f t="shared" si="15"/>
        <v>Grade 6 Boys Pollard Meadows A</v>
      </c>
      <c r="I698">
        <f>COUNTIF('Point Totals by Grade-Gender'!A:A,'Team Points Summary'!H698)</f>
        <v>1</v>
      </c>
    </row>
    <row r="699" spans="1:9" ht="12.75">
      <c r="A699">
        <v>30</v>
      </c>
      <c r="B699" t="s">
        <v>21</v>
      </c>
      <c r="C699">
        <v>365</v>
      </c>
      <c r="D699">
        <v>115</v>
      </c>
      <c r="E699">
        <v>120</v>
      </c>
      <c r="F699">
        <v>130</v>
      </c>
      <c r="H699" t="str">
        <f t="shared" si="15"/>
        <v>Grade 6 Boys Pine Street B</v>
      </c>
      <c r="I699">
        <f>COUNTIF('Point Totals by Grade-Gender'!A:A,'Team Points Summary'!H699)</f>
        <v>1</v>
      </c>
    </row>
    <row r="700" spans="1:9" ht="12.75">
      <c r="A700">
        <v>31</v>
      </c>
      <c r="B700" t="s">
        <v>414</v>
      </c>
      <c r="C700">
        <v>374</v>
      </c>
      <c r="D700">
        <v>92</v>
      </c>
      <c r="E700">
        <v>131</v>
      </c>
      <c r="F700">
        <v>151</v>
      </c>
      <c r="H700" t="str">
        <f t="shared" si="15"/>
        <v>Grade 6 Boys Meyokumin A</v>
      </c>
      <c r="I700">
        <f>COUNTIF('Point Totals by Grade-Gender'!A:A,'Team Points Summary'!H700)</f>
        <v>1</v>
      </c>
    </row>
    <row r="701" spans="1:9" ht="12.75">
      <c r="A701">
        <v>32</v>
      </c>
      <c r="B701" t="s">
        <v>288</v>
      </c>
      <c r="C701">
        <v>432</v>
      </c>
      <c r="D701">
        <v>142</v>
      </c>
      <c r="E701">
        <v>143</v>
      </c>
      <c r="F701">
        <v>147</v>
      </c>
      <c r="H701" t="str">
        <f t="shared" si="15"/>
        <v>Grade 6 Boys Edmonton Khalsa B</v>
      </c>
      <c r="I701">
        <f>COUNTIF('Point Totals by Grade-Gender'!A:A,'Team Points Summary'!H701)</f>
        <v>1</v>
      </c>
    </row>
    <row r="702" spans="1:9" ht="12.75">
      <c r="A702">
        <v>33</v>
      </c>
      <c r="B702" t="s">
        <v>272</v>
      </c>
      <c r="C702">
        <v>433</v>
      </c>
      <c r="D702">
        <v>135</v>
      </c>
      <c r="E702">
        <v>146</v>
      </c>
      <c r="F702">
        <v>152</v>
      </c>
      <c r="H702" t="str">
        <f t="shared" si="15"/>
        <v>Grade 6 Boys Garneau A</v>
      </c>
      <c r="I702">
        <f>COUNTIF('Point Totals by Grade-Gender'!A:A,'Team Points Summary'!H702)</f>
        <v>1</v>
      </c>
    </row>
    <row r="703" spans="1:9" ht="12.75">
      <c r="A703">
        <v>34</v>
      </c>
      <c r="B703" t="s">
        <v>428</v>
      </c>
      <c r="C703">
        <v>465</v>
      </c>
      <c r="D703">
        <v>148</v>
      </c>
      <c r="E703">
        <v>158</v>
      </c>
      <c r="F703">
        <v>159</v>
      </c>
      <c r="H703" t="str">
        <f t="shared" si="15"/>
        <v>Grade 6 Boys Edmonton Khalsa C</v>
      </c>
      <c r="I703">
        <f>COUNTIF('Point Totals by Grade-Gender'!A:A,'Team Points Summary'!H703)</f>
        <v>1</v>
      </c>
    </row>
    <row r="704" spans="3:9" ht="12.75">
      <c r="C704">
        <f>SUM(C670:C703)</f>
        <v>7806</v>
      </c>
      <c r="H704" s="1" t="s">
        <v>241</v>
      </c>
      <c r="I704">
        <f>COUNTIF('Point Totals by Grade-Gender'!A:A,'Team Points Summary'!H704)</f>
        <v>1</v>
      </c>
    </row>
    <row r="706" ht="12.75">
      <c r="A706" s="1" t="s">
        <v>599</v>
      </c>
    </row>
    <row r="707" ht="12.75" hidden="1">
      <c r="A707" s="1" t="s">
        <v>391</v>
      </c>
    </row>
    <row r="708" ht="12.75" hidden="1">
      <c r="H708" t="str">
        <f aca="true" t="shared" si="16" ref="H708:H755">CONCATENATE("Grade 3 Girls ",B708)</f>
        <v>Grade 3 Girls </v>
      </c>
    </row>
    <row r="709" ht="12.75" hidden="1">
      <c r="H709" t="str">
        <f t="shared" si="16"/>
        <v>Grade 3 Girls </v>
      </c>
    </row>
    <row r="710" ht="12.75" hidden="1">
      <c r="H710" t="str">
        <f t="shared" si="16"/>
        <v>Grade 3 Girls </v>
      </c>
    </row>
    <row r="711" ht="12.75" hidden="1">
      <c r="H711" t="str">
        <f t="shared" si="16"/>
        <v>Grade 3 Girls </v>
      </c>
    </row>
    <row r="712" ht="12.75" hidden="1">
      <c r="H712" t="str">
        <f t="shared" si="16"/>
        <v>Grade 3 Girls </v>
      </c>
    </row>
    <row r="713" ht="12.75" hidden="1">
      <c r="H713" t="str">
        <f t="shared" si="16"/>
        <v>Grade 3 Girls </v>
      </c>
    </row>
    <row r="714" ht="12.75" hidden="1">
      <c r="H714" t="str">
        <f t="shared" si="16"/>
        <v>Grade 3 Girls </v>
      </c>
    </row>
    <row r="715" ht="12.75" hidden="1">
      <c r="H715" t="str">
        <f t="shared" si="16"/>
        <v>Grade 3 Girls </v>
      </c>
    </row>
    <row r="716" ht="12.75" hidden="1">
      <c r="H716" t="str">
        <f t="shared" si="16"/>
        <v>Grade 3 Girls </v>
      </c>
    </row>
    <row r="717" ht="12.75" hidden="1">
      <c r="H717" t="str">
        <f t="shared" si="16"/>
        <v>Grade 3 Girls </v>
      </c>
    </row>
    <row r="718" ht="12.75" hidden="1">
      <c r="H718" t="str">
        <f t="shared" si="16"/>
        <v>Grade 3 Girls </v>
      </c>
    </row>
    <row r="719" ht="12.75" hidden="1">
      <c r="H719" t="str">
        <f t="shared" si="16"/>
        <v>Grade 3 Girls </v>
      </c>
    </row>
    <row r="720" ht="12.75" hidden="1">
      <c r="H720" t="str">
        <f t="shared" si="16"/>
        <v>Grade 3 Girls </v>
      </c>
    </row>
    <row r="721" ht="12.75" hidden="1">
      <c r="H721" t="str">
        <f t="shared" si="16"/>
        <v>Grade 3 Girls </v>
      </c>
    </row>
    <row r="722" ht="12.75" hidden="1">
      <c r="H722" t="str">
        <f t="shared" si="16"/>
        <v>Grade 3 Girls </v>
      </c>
    </row>
    <row r="723" ht="12.75" hidden="1">
      <c r="H723" t="str">
        <f t="shared" si="16"/>
        <v>Grade 3 Girls </v>
      </c>
    </row>
    <row r="724" ht="12.75" hidden="1">
      <c r="H724" t="str">
        <f t="shared" si="16"/>
        <v>Grade 3 Girls </v>
      </c>
    </row>
    <row r="725" ht="12.75" hidden="1">
      <c r="H725" t="str">
        <f t="shared" si="16"/>
        <v>Grade 3 Girls </v>
      </c>
    </row>
    <row r="726" ht="12.75" hidden="1">
      <c r="H726" t="str">
        <f t="shared" si="16"/>
        <v>Grade 3 Girls </v>
      </c>
    </row>
    <row r="727" ht="12.75" hidden="1">
      <c r="H727" t="str">
        <f t="shared" si="16"/>
        <v>Grade 3 Girls </v>
      </c>
    </row>
    <row r="728" ht="12.75" hidden="1">
      <c r="H728" t="str">
        <f t="shared" si="16"/>
        <v>Grade 3 Girls </v>
      </c>
    </row>
    <row r="729" ht="12.75" hidden="1">
      <c r="H729" t="str">
        <f t="shared" si="16"/>
        <v>Grade 3 Girls </v>
      </c>
    </row>
    <row r="730" ht="12.75" hidden="1">
      <c r="H730" t="str">
        <f t="shared" si="16"/>
        <v>Grade 3 Girls </v>
      </c>
    </row>
    <row r="731" ht="12.75" hidden="1">
      <c r="H731" t="str">
        <f t="shared" si="16"/>
        <v>Grade 3 Girls </v>
      </c>
    </row>
    <row r="732" ht="12.75" hidden="1">
      <c r="H732" t="str">
        <f t="shared" si="16"/>
        <v>Grade 3 Girls </v>
      </c>
    </row>
    <row r="733" ht="12.75" hidden="1">
      <c r="H733" t="str">
        <f t="shared" si="16"/>
        <v>Grade 3 Girls </v>
      </c>
    </row>
    <row r="734" ht="12.75" hidden="1">
      <c r="H734" t="str">
        <f t="shared" si="16"/>
        <v>Grade 3 Girls </v>
      </c>
    </row>
    <row r="735" ht="12.75" hidden="1">
      <c r="H735" t="str">
        <f t="shared" si="16"/>
        <v>Grade 3 Girls </v>
      </c>
    </row>
    <row r="736" ht="12.75" hidden="1">
      <c r="H736" t="str">
        <f t="shared" si="16"/>
        <v>Grade 3 Girls </v>
      </c>
    </row>
    <row r="737" ht="12.75" hidden="1">
      <c r="H737" t="str">
        <f t="shared" si="16"/>
        <v>Grade 3 Girls </v>
      </c>
    </row>
    <row r="738" ht="12.75" hidden="1">
      <c r="H738" t="str">
        <f t="shared" si="16"/>
        <v>Grade 3 Girls </v>
      </c>
    </row>
    <row r="739" ht="12.75" hidden="1">
      <c r="H739" t="str">
        <f t="shared" si="16"/>
        <v>Grade 3 Girls </v>
      </c>
    </row>
    <row r="740" ht="12.75" hidden="1">
      <c r="H740" t="str">
        <f t="shared" si="16"/>
        <v>Grade 3 Girls </v>
      </c>
    </row>
    <row r="741" ht="12.75" hidden="1">
      <c r="H741" t="str">
        <f t="shared" si="16"/>
        <v>Grade 3 Girls </v>
      </c>
    </row>
    <row r="742" ht="12.75" hidden="1">
      <c r="H742" t="str">
        <f t="shared" si="16"/>
        <v>Grade 3 Girls </v>
      </c>
    </row>
    <row r="743" ht="12.75" hidden="1">
      <c r="H743" t="str">
        <f t="shared" si="16"/>
        <v>Grade 3 Girls </v>
      </c>
    </row>
    <row r="744" ht="12.75" hidden="1">
      <c r="H744" t="str">
        <f t="shared" si="16"/>
        <v>Grade 3 Girls </v>
      </c>
    </row>
    <row r="745" ht="12.75" hidden="1">
      <c r="H745" t="str">
        <f t="shared" si="16"/>
        <v>Grade 3 Girls </v>
      </c>
    </row>
    <row r="746" ht="12.75" hidden="1">
      <c r="H746" t="str">
        <f t="shared" si="16"/>
        <v>Grade 3 Girls </v>
      </c>
    </row>
    <row r="747" ht="12.75" hidden="1">
      <c r="H747" t="str">
        <f t="shared" si="16"/>
        <v>Grade 3 Girls </v>
      </c>
    </row>
    <row r="748" ht="12.75" hidden="1">
      <c r="H748" t="str">
        <f t="shared" si="16"/>
        <v>Grade 3 Girls </v>
      </c>
    </row>
    <row r="749" ht="12.75" hidden="1">
      <c r="H749" t="str">
        <f t="shared" si="16"/>
        <v>Grade 3 Girls </v>
      </c>
    </row>
    <row r="750" ht="12.75" hidden="1">
      <c r="H750" t="str">
        <f t="shared" si="16"/>
        <v>Grade 3 Girls </v>
      </c>
    </row>
    <row r="751" ht="12.75" hidden="1">
      <c r="H751" t="str">
        <f t="shared" si="16"/>
        <v>Grade 3 Girls </v>
      </c>
    </row>
    <row r="752" ht="12.75" hidden="1">
      <c r="H752" t="str">
        <f t="shared" si="16"/>
        <v>Grade 3 Girls </v>
      </c>
    </row>
    <row r="753" ht="12.75" hidden="1">
      <c r="H753" t="str">
        <f t="shared" si="16"/>
        <v>Grade 3 Girls </v>
      </c>
    </row>
    <row r="754" ht="12.75" hidden="1">
      <c r="H754" t="str">
        <f t="shared" si="16"/>
        <v>Grade 3 Girls </v>
      </c>
    </row>
    <row r="755" ht="12.75" hidden="1">
      <c r="H755" t="str">
        <f t="shared" si="16"/>
        <v>Grade 3 Girls </v>
      </c>
    </row>
    <row r="756" spans="3:8" ht="12.75" hidden="1">
      <c r="C756">
        <f>SUM(C708:C755)</f>
        <v>0</v>
      </c>
      <c r="H756" s="1" t="s">
        <v>234</v>
      </c>
    </row>
    <row r="757" ht="12.75" hidden="1">
      <c r="H757" s="1"/>
    </row>
    <row r="758" ht="12.75" hidden="1">
      <c r="A758" s="1" t="s">
        <v>392</v>
      </c>
    </row>
    <row r="759" ht="12.75" hidden="1">
      <c r="H759" t="str">
        <f aca="true" t="shared" si="17" ref="H759:H826">CONCATENATE("Grade 3 Boys ",B759)</f>
        <v>Grade 3 Boys </v>
      </c>
    </row>
    <row r="760" ht="12.75" hidden="1">
      <c r="H760" t="str">
        <f t="shared" si="17"/>
        <v>Grade 3 Boys </v>
      </c>
    </row>
    <row r="761" ht="12.75" hidden="1">
      <c r="H761" t="str">
        <f t="shared" si="17"/>
        <v>Grade 3 Boys </v>
      </c>
    </row>
    <row r="762" ht="12.75" hidden="1">
      <c r="H762" t="str">
        <f t="shared" si="17"/>
        <v>Grade 3 Boys </v>
      </c>
    </row>
    <row r="763" ht="12.75" hidden="1">
      <c r="H763" t="str">
        <f t="shared" si="17"/>
        <v>Grade 3 Boys </v>
      </c>
    </row>
    <row r="764" ht="12.75" hidden="1">
      <c r="H764" t="str">
        <f t="shared" si="17"/>
        <v>Grade 3 Boys </v>
      </c>
    </row>
    <row r="765" ht="12.75" hidden="1">
      <c r="H765" t="str">
        <f t="shared" si="17"/>
        <v>Grade 3 Boys </v>
      </c>
    </row>
    <row r="766" ht="12.75" hidden="1">
      <c r="H766" t="str">
        <f t="shared" si="17"/>
        <v>Grade 3 Boys </v>
      </c>
    </row>
    <row r="767" ht="12.75" hidden="1">
      <c r="H767" t="str">
        <f t="shared" si="17"/>
        <v>Grade 3 Boys </v>
      </c>
    </row>
    <row r="768" ht="12.75" hidden="1">
      <c r="H768" t="str">
        <f t="shared" si="17"/>
        <v>Grade 3 Boys </v>
      </c>
    </row>
    <row r="769" ht="12.75" hidden="1">
      <c r="H769" t="str">
        <f t="shared" si="17"/>
        <v>Grade 3 Boys </v>
      </c>
    </row>
    <row r="770" ht="12.75" hidden="1">
      <c r="H770" t="str">
        <f t="shared" si="17"/>
        <v>Grade 3 Boys </v>
      </c>
    </row>
    <row r="771" ht="12.75" hidden="1">
      <c r="H771" t="str">
        <f t="shared" si="17"/>
        <v>Grade 3 Boys </v>
      </c>
    </row>
    <row r="772" ht="12.75" hidden="1">
      <c r="H772" t="str">
        <f t="shared" si="17"/>
        <v>Grade 3 Boys </v>
      </c>
    </row>
    <row r="773" ht="12.75" hidden="1">
      <c r="H773" t="str">
        <f t="shared" si="17"/>
        <v>Grade 3 Boys </v>
      </c>
    </row>
    <row r="774" ht="12.75" hidden="1">
      <c r="H774" t="str">
        <f t="shared" si="17"/>
        <v>Grade 3 Boys </v>
      </c>
    </row>
    <row r="775" ht="12.75" hidden="1">
      <c r="H775" t="str">
        <f t="shared" si="17"/>
        <v>Grade 3 Boys </v>
      </c>
    </row>
    <row r="776" ht="12.75" hidden="1">
      <c r="H776" t="str">
        <f t="shared" si="17"/>
        <v>Grade 3 Boys </v>
      </c>
    </row>
    <row r="777" ht="12.75" hidden="1">
      <c r="H777" t="str">
        <f t="shared" si="17"/>
        <v>Grade 3 Boys </v>
      </c>
    </row>
    <row r="778" ht="12.75" hidden="1">
      <c r="H778" t="str">
        <f t="shared" si="17"/>
        <v>Grade 3 Boys </v>
      </c>
    </row>
    <row r="779" ht="12.75" hidden="1">
      <c r="H779" t="str">
        <f t="shared" si="17"/>
        <v>Grade 3 Boys </v>
      </c>
    </row>
    <row r="780" ht="12.75" hidden="1">
      <c r="H780" t="str">
        <f t="shared" si="17"/>
        <v>Grade 3 Boys </v>
      </c>
    </row>
    <row r="781" ht="12.75" hidden="1">
      <c r="H781" t="str">
        <f t="shared" si="17"/>
        <v>Grade 3 Boys </v>
      </c>
    </row>
    <row r="782" ht="12.75" hidden="1">
      <c r="H782" t="str">
        <f t="shared" si="17"/>
        <v>Grade 3 Boys </v>
      </c>
    </row>
    <row r="783" ht="12.75" hidden="1">
      <c r="H783" t="str">
        <f t="shared" si="17"/>
        <v>Grade 3 Boys </v>
      </c>
    </row>
    <row r="784" ht="12.75" hidden="1">
      <c r="H784" t="str">
        <f t="shared" si="17"/>
        <v>Grade 3 Boys </v>
      </c>
    </row>
    <row r="785" ht="12.75" hidden="1">
      <c r="H785" t="str">
        <f t="shared" si="17"/>
        <v>Grade 3 Boys </v>
      </c>
    </row>
    <row r="786" ht="12.75" hidden="1">
      <c r="H786" t="str">
        <f t="shared" si="17"/>
        <v>Grade 3 Boys </v>
      </c>
    </row>
    <row r="787" ht="12.75" hidden="1">
      <c r="H787" t="str">
        <f t="shared" si="17"/>
        <v>Grade 3 Boys </v>
      </c>
    </row>
    <row r="788" ht="12.75" hidden="1">
      <c r="H788" t="str">
        <f t="shared" si="17"/>
        <v>Grade 3 Boys </v>
      </c>
    </row>
    <row r="789" ht="12.75" hidden="1">
      <c r="H789" t="str">
        <f t="shared" si="17"/>
        <v>Grade 3 Boys </v>
      </c>
    </row>
    <row r="790" ht="12.75" hidden="1">
      <c r="H790" t="str">
        <f t="shared" si="17"/>
        <v>Grade 3 Boys </v>
      </c>
    </row>
    <row r="791" ht="12.75" hidden="1">
      <c r="H791" t="str">
        <f t="shared" si="17"/>
        <v>Grade 3 Boys </v>
      </c>
    </row>
    <row r="792" ht="12.75" hidden="1">
      <c r="H792" t="str">
        <f t="shared" si="17"/>
        <v>Grade 3 Boys </v>
      </c>
    </row>
    <row r="793" ht="12.75" hidden="1">
      <c r="H793" t="str">
        <f t="shared" si="17"/>
        <v>Grade 3 Boys </v>
      </c>
    </row>
    <row r="794" ht="12.75" hidden="1">
      <c r="H794" t="str">
        <f t="shared" si="17"/>
        <v>Grade 3 Boys </v>
      </c>
    </row>
    <row r="795" ht="12.75" hidden="1">
      <c r="H795" t="str">
        <f t="shared" si="17"/>
        <v>Grade 3 Boys </v>
      </c>
    </row>
    <row r="796" ht="12.75" hidden="1">
      <c r="H796" t="str">
        <f t="shared" si="17"/>
        <v>Grade 3 Boys </v>
      </c>
    </row>
    <row r="797" ht="12.75" hidden="1">
      <c r="H797" t="str">
        <f t="shared" si="17"/>
        <v>Grade 3 Boys </v>
      </c>
    </row>
    <row r="798" ht="12.75" hidden="1">
      <c r="H798" t="str">
        <f t="shared" si="17"/>
        <v>Grade 3 Boys </v>
      </c>
    </row>
    <row r="799" ht="12.75" hidden="1">
      <c r="H799" t="str">
        <f t="shared" si="17"/>
        <v>Grade 3 Boys </v>
      </c>
    </row>
    <row r="800" ht="12.75" hidden="1">
      <c r="H800" t="str">
        <f t="shared" si="17"/>
        <v>Grade 3 Boys </v>
      </c>
    </row>
    <row r="801" ht="12.75" hidden="1">
      <c r="H801" t="str">
        <f t="shared" si="17"/>
        <v>Grade 3 Boys </v>
      </c>
    </row>
    <row r="802" ht="12.75" hidden="1">
      <c r="H802" t="str">
        <f t="shared" si="17"/>
        <v>Grade 3 Boys </v>
      </c>
    </row>
    <row r="803" ht="12.75" hidden="1">
      <c r="H803" t="str">
        <f t="shared" si="17"/>
        <v>Grade 3 Boys </v>
      </c>
    </row>
    <row r="804" ht="12.75" hidden="1">
      <c r="H804" t="str">
        <f t="shared" si="17"/>
        <v>Grade 3 Boys </v>
      </c>
    </row>
    <row r="805" ht="12.75" hidden="1">
      <c r="H805" t="str">
        <f t="shared" si="17"/>
        <v>Grade 3 Boys </v>
      </c>
    </row>
    <row r="806" ht="12.75" hidden="1">
      <c r="H806" t="str">
        <f t="shared" si="17"/>
        <v>Grade 3 Boys </v>
      </c>
    </row>
    <row r="807" ht="12.75" hidden="1">
      <c r="H807" t="str">
        <f t="shared" si="17"/>
        <v>Grade 3 Boys </v>
      </c>
    </row>
    <row r="808" ht="12.75" hidden="1">
      <c r="H808" t="str">
        <f t="shared" si="17"/>
        <v>Grade 3 Boys </v>
      </c>
    </row>
    <row r="809" ht="12.75" hidden="1">
      <c r="H809" t="str">
        <f t="shared" si="17"/>
        <v>Grade 3 Boys </v>
      </c>
    </row>
    <row r="810" ht="12.75" hidden="1">
      <c r="H810" t="str">
        <f t="shared" si="17"/>
        <v>Grade 3 Boys </v>
      </c>
    </row>
    <row r="811" ht="12.75" hidden="1">
      <c r="H811" t="str">
        <f t="shared" si="17"/>
        <v>Grade 3 Boys </v>
      </c>
    </row>
    <row r="812" ht="12.75" hidden="1">
      <c r="H812" t="str">
        <f t="shared" si="17"/>
        <v>Grade 3 Boys </v>
      </c>
    </row>
    <row r="813" ht="12.75" hidden="1">
      <c r="H813" t="str">
        <f t="shared" si="17"/>
        <v>Grade 3 Boys </v>
      </c>
    </row>
    <row r="814" ht="12.75" hidden="1">
      <c r="H814" t="str">
        <f t="shared" si="17"/>
        <v>Grade 3 Boys </v>
      </c>
    </row>
    <row r="815" ht="12.75" hidden="1">
      <c r="H815" t="str">
        <f t="shared" si="17"/>
        <v>Grade 3 Boys </v>
      </c>
    </row>
    <row r="816" ht="12.75" hidden="1">
      <c r="H816" t="str">
        <f t="shared" si="17"/>
        <v>Grade 3 Boys </v>
      </c>
    </row>
    <row r="817" ht="12.75" hidden="1">
      <c r="H817" t="str">
        <f t="shared" si="17"/>
        <v>Grade 3 Boys </v>
      </c>
    </row>
    <row r="818" ht="12.75" hidden="1">
      <c r="H818" t="str">
        <f t="shared" si="17"/>
        <v>Grade 3 Boys </v>
      </c>
    </row>
    <row r="819" ht="12.75" hidden="1">
      <c r="H819" t="str">
        <f t="shared" si="17"/>
        <v>Grade 3 Boys </v>
      </c>
    </row>
    <row r="820" ht="12.75" hidden="1">
      <c r="H820" t="str">
        <f t="shared" si="17"/>
        <v>Grade 3 Boys </v>
      </c>
    </row>
    <row r="821" ht="12.75" hidden="1">
      <c r="H821" t="str">
        <f t="shared" si="17"/>
        <v>Grade 3 Boys </v>
      </c>
    </row>
    <row r="822" ht="12.75" hidden="1">
      <c r="H822" t="str">
        <f t="shared" si="17"/>
        <v>Grade 3 Boys </v>
      </c>
    </row>
    <row r="823" ht="12.75" hidden="1">
      <c r="H823" t="str">
        <f t="shared" si="17"/>
        <v>Grade 3 Boys </v>
      </c>
    </row>
    <row r="824" ht="12.75" hidden="1">
      <c r="H824" t="str">
        <f t="shared" si="17"/>
        <v>Grade 3 Boys </v>
      </c>
    </row>
    <row r="825" ht="12.75" hidden="1">
      <c r="H825" t="str">
        <f t="shared" si="17"/>
        <v>Grade 3 Boys </v>
      </c>
    </row>
    <row r="826" ht="12.75" hidden="1">
      <c r="H826" t="str">
        <f t="shared" si="17"/>
        <v>Grade 3 Boys </v>
      </c>
    </row>
    <row r="827" spans="3:8" ht="12.75" hidden="1">
      <c r="C827">
        <f>SUM(C759:C826)</f>
        <v>0</v>
      </c>
      <c r="H827" s="1" t="s">
        <v>235</v>
      </c>
    </row>
    <row r="828" ht="12.75" hidden="1">
      <c r="H828" s="1"/>
    </row>
    <row r="829" ht="12.75" hidden="1">
      <c r="A829" s="1" t="s">
        <v>393</v>
      </c>
    </row>
    <row r="830" ht="12.75" hidden="1">
      <c r="H830" t="str">
        <f>CONCATENATE("Grade 4 Girls ",B830)</f>
        <v>Grade 4 Girls </v>
      </c>
    </row>
    <row r="831" ht="12.75" hidden="1">
      <c r="H831" t="str">
        <f aca="true" t="shared" si="18" ref="H831:H867">CONCATENATE("Grade 4 Girls ",B831)</f>
        <v>Grade 4 Girls </v>
      </c>
    </row>
    <row r="832" ht="12.75" hidden="1">
      <c r="H832" t="str">
        <f t="shared" si="18"/>
        <v>Grade 4 Girls </v>
      </c>
    </row>
    <row r="833" ht="12.75" hidden="1">
      <c r="H833" t="str">
        <f t="shared" si="18"/>
        <v>Grade 4 Girls </v>
      </c>
    </row>
    <row r="834" ht="12.75" hidden="1">
      <c r="H834" t="str">
        <f t="shared" si="18"/>
        <v>Grade 4 Girls </v>
      </c>
    </row>
    <row r="835" ht="12.75" hidden="1">
      <c r="H835" t="str">
        <f t="shared" si="18"/>
        <v>Grade 4 Girls </v>
      </c>
    </row>
    <row r="836" ht="12.75" hidden="1">
      <c r="H836" t="str">
        <f t="shared" si="18"/>
        <v>Grade 4 Girls </v>
      </c>
    </row>
    <row r="837" ht="12.75" hidden="1">
      <c r="H837" t="str">
        <f t="shared" si="18"/>
        <v>Grade 4 Girls </v>
      </c>
    </row>
    <row r="838" ht="12.75" hidden="1">
      <c r="H838" t="str">
        <f t="shared" si="18"/>
        <v>Grade 4 Girls </v>
      </c>
    </row>
    <row r="839" ht="12.75" hidden="1">
      <c r="H839" t="str">
        <f t="shared" si="18"/>
        <v>Grade 4 Girls </v>
      </c>
    </row>
    <row r="840" ht="12.75" hidden="1">
      <c r="H840" t="str">
        <f t="shared" si="18"/>
        <v>Grade 4 Girls </v>
      </c>
    </row>
    <row r="841" ht="12.75" hidden="1">
      <c r="H841" t="str">
        <f t="shared" si="18"/>
        <v>Grade 4 Girls </v>
      </c>
    </row>
    <row r="842" ht="12.75" hidden="1">
      <c r="H842" t="str">
        <f t="shared" si="18"/>
        <v>Grade 4 Girls </v>
      </c>
    </row>
    <row r="843" ht="12.75" hidden="1">
      <c r="H843" t="str">
        <f t="shared" si="18"/>
        <v>Grade 4 Girls </v>
      </c>
    </row>
    <row r="844" ht="12.75" hidden="1">
      <c r="H844" t="str">
        <f t="shared" si="18"/>
        <v>Grade 4 Girls </v>
      </c>
    </row>
    <row r="845" ht="12.75" hidden="1">
      <c r="H845" t="str">
        <f t="shared" si="18"/>
        <v>Grade 4 Girls </v>
      </c>
    </row>
    <row r="846" ht="12.75" hidden="1">
      <c r="H846" t="str">
        <f t="shared" si="18"/>
        <v>Grade 4 Girls </v>
      </c>
    </row>
    <row r="847" ht="12.75" hidden="1">
      <c r="H847" t="str">
        <f t="shared" si="18"/>
        <v>Grade 4 Girls </v>
      </c>
    </row>
    <row r="848" ht="12.75" hidden="1">
      <c r="H848" t="str">
        <f t="shared" si="18"/>
        <v>Grade 4 Girls </v>
      </c>
    </row>
    <row r="849" ht="12.75" hidden="1">
      <c r="H849" t="str">
        <f t="shared" si="18"/>
        <v>Grade 4 Girls </v>
      </c>
    </row>
    <row r="850" ht="12.75" hidden="1">
      <c r="H850" t="str">
        <f t="shared" si="18"/>
        <v>Grade 4 Girls </v>
      </c>
    </row>
    <row r="851" ht="12.75" hidden="1">
      <c r="H851" t="str">
        <f t="shared" si="18"/>
        <v>Grade 4 Girls </v>
      </c>
    </row>
    <row r="852" ht="12.75" hidden="1">
      <c r="H852" t="str">
        <f t="shared" si="18"/>
        <v>Grade 4 Girls </v>
      </c>
    </row>
    <row r="853" ht="12.75" hidden="1">
      <c r="H853" t="str">
        <f t="shared" si="18"/>
        <v>Grade 4 Girls </v>
      </c>
    </row>
    <row r="854" ht="12.75" hidden="1">
      <c r="H854" t="str">
        <f t="shared" si="18"/>
        <v>Grade 4 Girls </v>
      </c>
    </row>
    <row r="855" ht="12.75" hidden="1">
      <c r="H855" t="str">
        <f t="shared" si="18"/>
        <v>Grade 4 Girls </v>
      </c>
    </row>
    <row r="856" ht="12.75" hidden="1">
      <c r="H856" t="str">
        <f t="shared" si="18"/>
        <v>Grade 4 Girls </v>
      </c>
    </row>
    <row r="857" ht="12.75" hidden="1">
      <c r="H857" t="str">
        <f t="shared" si="18"/>
        <v>Grade 4 Girls </v>
      </c>
    </row>
    <row r="858" ht="12.75" hidden="1">
      <c r="H858" t="str">
        <f t="shared" si="18"/>
        <v>Grade 4 Girls </v>
      </c>
    </row>
    <row r="859" ht="12.75" hidden="1">
      <c r="H859" t="str">
        <f t="shared" si="18"/>
        <v>Grade 4 Girls </v>
      </c>
    </row>
    <row r="860" ht="12.75" hidden="1">
      <c r="H860" t="str">
        <f t="shared" si="18"/>
        <v>Grade 4 Girls </v>
      </c>
    </row>
    <row r="861" ht="12.75" hidden="1">
      <c r="H861" t="str">
        <f t="shared" si="18"/>
        <v>Grade 4 Girls </v>
      </c>
    </row>
    <row r="862" ht="12.75" hidden="1">
      <c r="H862" t="str">
        <f t="shared" si="18"/>
        <v>Grade 4 Girls </v>
      </c>
    </row>
    <row r="863" ht="12.75" hidden="1">
      <c r="H863" t="str">
        <f t="shared" si="18"/>
        <v>Grade 4 Girls </v>
      </c>
    </row>
    <row r="864" ht="12.75" hidden="1">
      <c r="H864" t="str">
        <f t="shared" si="18"/>
        <v>Grade 4 Girls </v>
      </c>
    </row>
    <row r="865" ht="12.75" hidden="1">
      <c r="H865" t="str">
        <f t="shared" si="18"/>
        <v>Grade 4 Girls </v>
      </c>
    </row>
    <row r="866" ht="12.75" hidden="1">
      <c r="H866" t="str">
        <f t="shared" si="18"/>
        <v>Grade 4 Girls </v>
      </c>
    </row>
    <row r="867" ht="12.75" hidden="1">
      <c r="H867" t="str">
        <f t="shared" si="18"/>
        <v>Grade 4 Girls </v>
      </c>
    </row>
    <row r="868" spans="3:8" ht="12.75" hidden="1">
      <c r="C868">
        <f>SUM(C830:C867)</f>
        <v>0</v>
      </c>
      <c r="H868" s="1" t="s">
        <v>236</v>
      </c>
    </row>
    <row r="869" ht="12.75" hidden="1">
      <c r="H869" s="1"/>
    </row>
    <row r="870" ht="12.75" hidden="1">
      <c r="A870" s="1" t="s">
        <v>394</v>
      </c>
    </row>
    <row r="871" ht="12.75" hidden="1">
      <c r="H871" t="str">
        <f>CONCATENATE("Grade 4 Boys ",B871)</f>
        <v>Grade 4 Boys </v>
      </c>
    </row>
    <row r="872" ht="12.75" hidden="1">
      <c r="H872" t="str">
        <f aca="true" t="shared" si="19" ref="H872:H894">CONCATENATE("Grade 4 Boys ",B872)</f>
        <v>Grade 4 Boys </v>
      </c>
    </row>
    <row r="873" ht="12.75" hidden="1">
      <c r="H873" t="str">
        <f t="shared" si="19"/>
        <v>Grade 4 Boys </v>
      </c>
    </row>
    <row r="874" ht="12.75" hidden="1">
      <c r="H874" t="str">
        <f t="shared" si="19"/>
        <v>Grade 4 Boys </v>
      </c>
    </row>
    <row r="875" ht="12.75" hidden="1">
      <c r="H875" t="str">
        <f t="shared" si="19"/>
        <v>Grade 4 Boys </v>
      </c>
    </row>
    <row r="876" ht="12.75" hidden="1">
      <c r="H876" t="str">
        <f t="shared" si="19"/>
        <v>Grade 4 Boys </v>
      </c>
    </row>
    <row r="877" ht="12.75" hidden="1">
      <c r="H877" t="str">
        <f t="shared" si="19"/>
        <v>Grade 4 Boys </v>
      </c>
    </row>
    <row r="878" ht="12.75" hidden="1">
      <c r="H878" t="str">
        <f t="shared" si="19"/>
        <v>Grade 4 Boys </v>
      </c>
    </row>
    <row r="879" ht="12.75" hidden="1">
      <c r="H879" t="str">
        <f t="shared" si="19"/>
        <v>Grade 4 Boys </v>
      </c>
    </row>
    <row r="880" ht="12.75" hidden="1">
      <c r="H880" t="str">
        <f t="shared" si="19"/>
        <v>Grade 4 Boys </v>
      </c>
    </row>
    <row r="881" ht="12.75" hidden="1">
      <c r="H881" t="str">
        <f t="shared" si="19"/>
        <v>Grade 4 Boys </v>
      </c>
    </row>
    <row r="882" ht="12.75" hidden="1">
      <c r="H882" t="str">
        <f t="shared" si="19"/>
        <v>Grade 4 Boys </v>
      </c>
    </row>
    <row r="883" ht="12.75" hidden="1">
      <c r="H883" t="str">
        <f t="shared" si="19"/>
        <v>Grade 4 Boys </v>
      </c>
    </row>
    <row r="884" ht="12.75" hidden="1">
      <c r="H884" t="str">
        <f t="shared" si="19"/>
        <v>Grade 4 Boys </v>
      </c>
    </row>
    <row r="885" ht="12.75" hidden="1">
      <c r="H885" t="str">
        <f t="shared" si="19"/>
        <v>Grade 4 Boys </v>
      </c>
    </row>
    <row r="886" ht="12.75" hidden="1">
      <c r="H886" t="str">
        <f t="shared" si="19"/>
        <v>Grade 4 Boys </v>
      </c>
    </row>
    <row r="887" ht="12.75" hidden="1">
      <c r="H887" t="str">
        <f t="shared" si="19"/>
        <v>Grade 4 Boys </v>
      </c>
    </row>
    <row r="888" ht="12.75" hidden="1">
      <c r="H888" t="str">
        <f t="shared" si="19"/>
        <v>Grade 4 Boys </v>
      </c>
    </row>
    <row r="889" ht="12.75" hidden="1">
      <c r="H889" t="str">
        <f t="shared" si="19"/>
        <v>Grade 4 Boys </v>
      </c>
    </row>
    <row r="890" ht="12.75" hidden="1">
      <c r="H890" t="str">
        <f t="shared" si="19"/>
        <v>Grade 4 Boys </v>
      </c>
    </row>
    <row r="891" ht="12.75" hidden="1">
      <c r="H891" t="str">
        <f t="shared" si="19"/>
        <v>Grade 4 Boys </v>
      </c>
    </row>
    <row r="892" ht="12.75" hidden="1">
      <c r="H892" t="str">
        <f t="shared" si="19"/>
        <v>Grade 4 Boys </v>
      </c>
    </row>
    <row r="893" ht="12.75" hidden="1">
      <c r="H893" t="str">
        <f t="shared" si="19"/>
        <v>Grade 4 Boys </v>
      </c>
    </row>
    <row r="894" ht="12.75" hidden="1">
      <c r="H894" t="str">
        <f t="shared" si="19"/>
        <v>Grade 4 Boys </v>
      </c>
    </row>
    <row r="895" ht="12.75" hidden="1">
      <c r="H895" t="str">
        <f aca="true" t="shared" si="20" ref="H895:H919">CONCATENATE("Grade 4 Boys ",B895)</f>
        <v>Grade 4 Boys </v>
      </c>
    </row>
    <row r="896" ht="12.75" hidden="1">
      <c r="H896" t="str">
        <f t="shared" si="20"/>
        <v>Grade 4 Boys </v>
      </c>
    </row>
    <row r="897" ht="12.75" hidden="1">
      <c r="H897" t="str">
        <f t="shared" si="20"/>
        <v>Grade 4 Boys </v>
      </c>
    </row>
    <row r="898" ht="12.75" hidden="1">
      <c r="H898" t="str">
        <f t="shared" si="20"/>
        <v>Grade 4 Boys </v>
      </c>
    </row>
    <row r="899" ht="12.75" hidden="1">
      <c r="H899" t="str">
        <f t="shared" si="20"/>
        <v>Grade 4 Boys </v>
      </c>
    </row>
    <row r="900" ht="12.75" hidden="1">
      <c r="H900" t="str">
        <f t="shared" si="20"/>
        <v>Grade 4 Boys </v>
      </c>
    </row>
    <row r="901" ht="12.75" hidden="1">
      <c r="H901" t="str">
        <f t="shared" si="20"/>
        <v>Grade 4 Boys </v>
      </c>
    </row>
    <row r="902" ht="12.75" hidden="1">
      <c r="H902" t="str">
        <f t="shared" si="20"/>
        <v>Grade 4 Boys </v>
      </c>
    </row>
    <row r="903" ht="12.75" hidden="1">
      <c r="H903" t="str">
        <f t="shared" si="20"/>
        <v>Grade 4 Boys </v>
      </c>
    </row>
    <row r="904" ht="12.75" hidden="1">
      <c r="H904" t="str">
        <f t="shared" si="20"/>
        <v>Grade 4 Boys </v>
      </c>
    </row>
    <row r="905" ht="12.75" hidden="1">
      <c r="H905" t="str">
        <f t="shared" si="20"/>
        <v>Grade 4 Boys </v>
      </c>
    </row>
    <row r="906" ht="12.75" hidden="1">
      <c r="H906" t="str">
        <f t="shared" si="20"/>
        <v>Grade 4 Boys </v>
      </c>
    </row>
    <row r="907" ht="12.75" hidden="1">
      <c r="H907" t="str">
        <f t="shared" si="20"/>
        <v>Grade 4 Boys </v>
      </c>
    </row>
    <row r="908" ht="12.75" hidden="1">
      <c r="H908" t="str">
        <f t="shared" si="20"/>
        <v>Grade 4 Boys </v>
      </c>
    </row>
    <row r="909" ht="12.75" hidden="1">
      <c r="H909" t="str">
        <f t="shared" si="20"/>
        <v>Grade 4 Boys </v>
      </c>
    </row>
    <row r="910" ht="12.75" hidden="1">
      <c r="H910" t="str">
        <f t="shared" si="20"/>
        <v>Grade 4 Boys </v>
      </c>
    </row>
    <row r="911" ht="12.75" hidden="1">
      <c r="H911" t="str">
        <f t="shared" si="20"/>
        <v>Grade 4 Boys </v>
      </c>
    </row>
    <row r="912" ht="12.75" hidden="1">
      <c r="H912" t="str">
        <f t="shared" si="20"/>
        <v>Grade 4 Boys </v>
      </c>
    </row>
    <row r="913" ht="12.75" hidden="1">
      <c r="H913" t="str">
        <f t="shared" si="20"/>
        <v>Grade 4 Boys </v>
      </c>
    </row>
    <row r="914" ht="12.75" hidden="1">
      <c r="H914" t="str">
        <f t="shared" si="20"/>
        <v>Grade 4 Boys </v>
      </c>
    </row>
    <row r="915" ht="12.75" hidden="1">
      <c r="H915" t="str">
        <f t="shared" si="20"/>
        <v>Grade 4 Boys </v>
      </c>
    </row>
    <row r="916" ht="12.75" hidden="1">
      <c r="H916" t="str">
        <f t="shared" si="20"/>
        <v>Grade 4 Boys </v>
      </c>
    </row>
    <row r="917" ht="12.75" hidden="1">
      <c r="H917" t="str">
        <f t="shared" si="20"/>
        <v>Grade 4 Boys </v>
      </c>
    </row>
    <row r="918" ht="12.75" hidden="1">
      <c r="H918" t="str">
        <f t="shared" si="20"/>
        <v>Grade 4 Boys </v>
      </c>
    </row>
    <row r="919" ht="12.75" hidden="1">
      <c r="H919" t="str">
        <f t="shared" si="20"/>
        <v>Grade 4 Boys </v>
      </c>
    </row>
    <row r="920" spans="3:8" ht="12.75" hidden="1">
      <c r="C920">
        <f>SUM(C871:C919)</f>
        <v>0</v>
      </c>
      <c r="H920" s="1" t="s">
        <v>237</v>
      </c>
    </row>
    <row r="921" ht="12.75" hidden="1">
      <c r="H921" s="1"/>
    </row>
    <row r="922" ht="12.75" hidden="1">
      <c r="A922" s="1" t="s">
        <v>395</v>
      </c>
    </row>
    <row r="923" ht="12.75" hidden="1">
      <c r="H923" t="str">
        <f>CONCATENATE("Grade 5 Girls ",B923)</f>
        <v>Grade 5 Girls </v>
      </c>
    </row>
    <row r="924" ht="12.75" hidden="1">
      <c r="H924" t="str">
        <f aca="true" t="shared" si="21" ref="H924:H959">CONCATENATE("Grade 5 Girls ",B924)</f>
        <v>Grade 5 Girls </v>
      </c>
    </row>
    <row r="925" ht="12.75" hidden="1">
      <c r="H925" t="str">
        <f t="shared" si="21"/>
        <v>Grade 5 Girls </v>
      </c>
    </row>
    <row r="926" ht="12.75" hidden="1">
      <c r="H926" t="str">
        <f t="shared" si="21"/>
        <v>Grade 5 Girls </v>
      </c>
    </row>
    <row r="927" ht="12.75" hidden="1">
      <c r="H927" t="str">
        <f t="shared" si="21"/>
        <v>Grade 5 Girls </v>
      </c>
    </row>
    <row r="928" ht="12.75" hidden="1">
      <c r="H928" t="str">
        <f t="shared" si="21"/>
        <v>Grade 5 Girls </v>
      </c>
    </row>
    <row r="929" ht="12.75" hidden="1">
      <c r="H929" t="str">
        <f t="shared" si="21"/>
        <v>Grade 5 Girls </v>
      </c>
    </row>
    <row r="930" ht="12.75" hidden="1">
      <c r="H930" t="str">
        <f t="shared" si="21"/>
        <v>Grade 5 Girls </v>
      </c>
    </row>
    <row r="931" ht="12.75" hidden="1">
      <c r="H931" t="str">
        <f t="shared" si="21"/>
        <v>Grade 5 Girls </v>
      </c>
    </row>
    <row r="932" ht="12.75" hidden="1">
      <c r="H932" t="str">
        <f t="shared" si="21"/>
        <v>Grade 5 Girls </v>
      </c>
    </row>
    <row r="933" ht="12.75" hidden="1">
      <c r="H933" t="str">
        <f t="shared" si="21"/>
        <v>Grade 5 Girls </v>
      </c>
    </row>
    <row r="934" ht="12.75" hidden="1">
      <c r="H934" t="str">
        <f t="shared" si="21"/>
        <v>Grade 5 Girls </v>
      </c>
    </row>
    <row r="935" ht="12.75" hidden="1">
      <c r="H935" t="str">
        <f t="shared" si="21"/>
        <v>Grade 5 Girls </v>
      </c>
    </row>
    <row r="936" ht="12.75" hidden="1">
      <c r="H936" t="str">
        <f t="shared" si="21"/>
        <v>Grade 5 Girls </v>
      </c>
    </row>
    <row r="937" ht="12.75" hidden="1">
      <c r="H937" t="str">
        <f t="shared" si="21"/>
        <v>Grade 5 Girls </v>
      </c>
    </row>
    <row r="938" ht="12.75" hidden="1">
      <c r="H938" t="str">
        <f t="shared" si="21"/>
        <v>Grade 5 Girls </v>
      </c>
    </row>
    <row r="939" ht="12.75" hidden="1">
      <c r="H939" t="str">
        <f t="shared" si="21"/>
        <v>Grade 5 Girls </v>
      </c>
    </row>
    <row r="940" ht="12.75" hidden="1">
      <c r="H940" t="str">
        <f t="shared" si="21"/>
        <v>Grade 5 Girls </v>
      </c>
    </row>
    <row r="941" ht="12.75" hidden="1">
      <c r="H941" t="str">
        <f t="shared" si="21"/>
        <v>Grade 5 Girls </v>
      </c>
    </row>
    <row r="942" ht="12.75" hidden="1">
      <c r="H942" t="str">
        <f t="shared" si="21"/>
        <v>Grade 5 Girls </v>
      </c>
    </row>
    <row r="943" ht="12.75" hidden="1">
      <c r="H943" t="str">
        <f t="shared" si="21"/>
        <v>Grade 5 Girls </v>
      </c>
    </row>
    <row r="944" ht="12.75" hidden="1">
      <c r="H944" t="str">
        <f t="shared" si="21"/>
        <v>Grade 5 Girls </v>
      </c>
    </row>
    <row r="945" ht="12.75" hidden="1">
      <c r="H945" t="str">
        <f t="shared" si="21"/>
        <v>Grade 5 Girls </v>
      </c>
    </row>
    <row r="946" ht="12.75" hidden="1">
      <c r="H946" t="str">
        <f t="shared" si="21"/>
        <v>Grade 5 Girls </v>
      </c>
    </row>
    <row r="947" ht="12.75" hidden="1">
      <c r="H947" t="str">
        <f t="shared" si="21"/>
        <v>Grade 5 Girls </v>
      </c>
    </row>
    <row r="948" ht="12.75" hidden="1">
      <c r="H948" t="str">
        <f t="shared" si="21"/>
        <v>Grade 5 Girls </v>
      </c>
    </row>
    <row r="949" ht="12.75" hidden="1">
      <c r="H949" t="str">
        <f t="shared" si="21"/>
        <v>Grade 5 Girls </v>
      </c>
    </row>
    <row r="950" ht="12.75" hidden="1">
      <c r="H950" t="str">
        <f t="shared" si="21"/>
        <v>Grade 5 Girls </v>
      </c>
    </row>
    <row r="951" ht="12.75" hidden="1">
      <c r="H951" t="str">
        <f t="shared" si="21"/>
        <v>Grade 5 Girls </v>
      </c>
    </row>
    <row r="952" ht="12.75" hidden="1">
      <c r="H952" t="str">
        <f t="shared" si="21"/>
        <v>Grade 5 Girls </v>
      </c>
    </row>
    <row r="953" ht="12.75" hidden="1">
      <c r="H953" t="str">
        <f t="shared" si="21"/>
        <v>Grade 5 Girls </v>
      </c>
    </row>
    <row r="954" ht="12.75" hidden="1">
      <c r="H954" t="str">
        <f t="shared" si="21"/>
        <v>Grade 5 Girls </v>
      </c>
    </row>
    <row r="955" ht="12.75" hidden="1">
      <c r="H955" t="str">
        <f t="shared" si="21"/>
        <v>Grade 5 Girls </v>
      </c>
    </row>
    <row r="956" ht="12.75" hidden="1">
      <c r="H956" t="str">
        <f t="shared" si="21"/>
        <v>Grade 5 Girls </v>
      </c>
    </row>
    <row r="957" ht="12.75" hidden="1">
      <c r="H957" t="str">
        <f t="shared" si="21"/>
        <v>Grade 5 Girls </v>
      </c>
    </row>
    <row r="958" ht="12.75" hidden="1">
      <c r="H958" t="str">
        <f t="shared" si="21"/>
        <v>Grade 5 Girls </v>
      </c>
    </row>
    <row r="959" ht="12.75" hidden="1">
      <c r="H959" t="str">
        <f t="shared" si="21"/>
        <v>Grade 5 Girls </v>
      </c>
    </row>
    <row r="960" spans="3:8" ht="12.75" hidden="1">
      <c r="C960">
        <f>SUM(C923:C959)</f>
        <v>0</v>
      </c>
      <c r="H960" s="1" t="s">
        <v>238</v>
      </c>
    </row>
    <row r="961" ht="12.75" hidden="1">
      <c r="H961" s="1"/>
    </row>
    <row r="962" ht="12.75" hidden="1">
      <c r="A962" s="1" t="s">
        <v>396</v>
      </c>
    </row>
    <row r="963" ht="12.75" hidden="1">
      <c r="H963" t="str">
        <f>CONCATENATE("Grade 5 Boys ",B963)</f>
        <v>Grade 5 Boys </v>
      </c>
    </row>
    <row r="964" ht="12.75" hidden="1">
      <c r="H964" t="str">
        <f aca="true" t="shared" si="22" ref="H964:H997">CONCATENATE("Grade 5 Boys ",B964)</f>
        <v>Grade 5 Boys </v>
      </c>
    </row>
    <row r="965" ht="12.75" hidden="1">
      <c r="H965" t="str">
        <f t="shared" si="22"/>
        <v>Grade 5 Boys </v>
      </c>
    </row>
    <row r="966" ht="12.75" hidden="1">
      <c r="H966" t="str">
        <f t="shared" si="22"/>
        <v>Grade 5 Boys </v>
      </c>
    </row>
    <row r="967" ht="12.75" hidden="1">
      <c r="H967" t="str">
        <f t="shared" si="22"/>
        <v>Grade 5 Boys </v>
      </c>
    </row>
    <row r="968" ht="12.75" hidden="1">
      <c r="H968" t="str">
        <f t="shared" si="22"/>
        <v>Grade 5 Boys </v>
      </c>
    </row>
    <row r="969" ht="12.75" hidden="1">
      <c r="H969" t="str">
        <f t="shared" si="22"/>
        <v>Grade 5 Boys </v>
      </c>
    </row>
    <row r="970" ht="12.75" hidden="1">
      <c r="H970" t="str">
        <f t="shared" si="22"/>
        <v>Grade 5 Boys </v>
      </c>
    </row>
    <row r="971" ht="12.75" hidden="1">
      <c r="H971" t="str">
        <f t="shared" si="22"/>
        <v>Grade 5 Boys </v>
      </c>
    </row>
    <row r="972" ht="12.75" hidden="1">
      <c r="H972" t="str">
        <f t="shared" si="22"/>
        <v>Grade 5 Boys </v>
      </c>
    </row>
    <row r="973" ht="12.75" hidden="1">
      <c r="H973" t="str">
        <f t="shared" si="22"/>
        <v>Grade 5 Boys </v>
      </c>
    </row>
    <row r="974" ht="12.75" hidden="1">
      <c r="H974" t="str">
        <f t="shared" si="22"/>
        <v>Grade 5 Boys </v>
      </c>
    </row>
    <row r="975" ht="12.75" hidden="1">
      <c r="H975" t="str">
        <f t="shared" si="22"/>
        <v>Grade 5 Boys </v>
      </c>
    </row>
    <row r="976" ht="12.75" hidden="1">
      <c r="H976" t="str">
        <f t="shared" si="22"/>
        <v>Grade 5 Boys </v>
      </c>
    </row>
    <row r="977" ht="12.75" hidden="1">
      <c r="H977" t="str">
        <f t="shared" si="22"/>
        <v>Grade 5 Boys </v>
      </c>
    </row>
    <row r="978" ht="12.75" hidden="1">
      <c r="H978" t="str">
        <f t="shared" si="22"/>
        <v>Grade 5 Boys </v>
      </c>
    </row>
    <row r="979" ht="12.75" hidden="1">
      <c r="H979" t="str">
        <f t="shared" si="22"/>
        <v>Grade 5 Boys </v>
      </c>
    </row>
    <row r="980" ht="12.75" hidden="1">
      <c r="H980" t="str">
        <f t="shared" si="22"/>
        <v>Grade 5 Boys </v>
      </c>
    </row>
    <row r="981" ht="12.75" hidden="1">
      <c r="H981" t="str">
        <f t="shared" si="22"/>
        <v>Grade 5 Boys </v>
      </c>
    </row>
    <row r="982" ht="12.75" hidden="1">
      <c r="H982" t="str">
        <f t="shared" si="22"/>
        <v>Grade 5 Boys </v>
      </c>
    </row>
    <row r="983" ht="12.75" hidden="1">
      <c r="H983" t="str">
        <f t="shared" si="22"/>
        <v>Grade 5 Boys </v>
      </c>
    </row>
    <row r="984" ht="12.75" hidden="1">
      <c r="H984" t="str">
        <f t="shared" si="22"/>
        <v>Grade 5 Boys </v>
      </c>
    </row>
    <row r="985" ht="12.75" hidden="1">
      <c r="H985" t="str">
        <f t="shared" si="22"/>
        <v>Grade 5 Boys </v>
      </c>
    </row>
    <row r="986" ht="12.75" hidden="1">
      <c r="H986" t="str">
        <f t="shared" si="22"/>
        <v>Grade 5 Boys </v>
      </c>
    </row>
    <row r="987" ht="12.75" hidden="1">
      <c r="H987" t="str">
        <f t="shared" si="22"/>
        <v>Grade 5 Boys </v>
      </c>
    </row>
    <row r="988" ht="12.75" hidden="1">
      <c r="H988" t="str">
        <f t="shared" si="22"/>
        <v>Grade 5 Boys </v>
      </c>
    </row>
    <row r="989" ht="12.75" hidden="1">
      <c r="H989" t="str">
        <f t="shared" si="22"/>
        <v>Grade 5 Boys </v>
      </c>
    </row>
    <row r="990" ht="12.75" hidden="1">
      <c r="H990" t="str">
        <f t="shared" si="22"/>
        <v>Grade 5 Boys </v>
      </c>
    </row>
    <row r="991" ht="12.75" hidden="1">
      <c r="H991" t="str">
        <f t="shared" si="22"/>
        <v>Grade 5 Boys </v>
      </c>
    </row>
    <row r="992" ht="12.75" hidden="1">
      <c r="H992" t="str">
        <f t="shared" si="22"/>
        <v>Grade 5 Boys </v>
      </c>
    </row>
    <row r="993" ht="12.75" hidden="1">
      <c r="H993" t="str">
        <f t="shared" si="22"/>
        <v>Grade 5 Boys </v>
      </c>
    </row>
    <row r="994" ht="12.75" hidden="1">
      <c r="H994" t="str">
        <f t="shared" si="22"/>
        <v>Grade 5 Boys </v>
      </c>
    </row>
    <row r="995" ht="12.75" hidden="1">
      <c r="H995" t="str">
        <f t="shared" si="22"/>
        <v>Grade 5 Boys </v>
      </c>
    </row>
    <row r="996" ht="12.75" hidden="1">
      <c r="H996" t="str">
        <f t="shared" si="22"/>
        <v>Grade 5 Boys </v>
      </c>
    </row>
    <row r="997" ht="12.75" hidden="1">
      <c r="H997" t="str">
        <f t="shared" si="22"/>
        <v>Grade 5 Boys </v>
      </c>
    </row>
    <row r="998" spans="3:8" ht="12.75" hidden="1">
      <c r="C998">
        <f>SUM(C963:C997)</f>
        <v>0</v>
      </c>
      <c r="H998" s="1" t="s">
        <v>239</v>
      </c>
    </row>
    <row r="999" ht="12.75" hidden="1">
      <c r="H999" s="1"/>
    </row>
    <row r="1000" ht="12.75" hidden="1">
      <c r="A1000" s="1" t="s">
        <v>397</v>
      </c>
    </row>
    <row r="1001" ht="12.75" hidden="1">
      <c r="H1001" t="str">
        <f>CONCATENATE("Grade 6 Girls ",B1001)</f>
        <v>Grade 6 Girls </v>
      </c>
    </row>
    <row r="1002" ht="12.75" hidden="1">
      <c r="H1002" t="str">
        <f aca="true" t="shared" si="23" ref="H1002:H1028">CONCATENATE("Grade 6 Girls ",B1002)</f>
        <v>Grade 6 Girls </v>
      </c>
    </row>
    <row r="1003" ht="12.75" hidden="1">
      <c r="H1003" t="str">
        <f t="shared" si="23"/>
        <v>Grade 6 Girls </v>
      </c>
    </row>
    <row r="1004" ht="12.75" hidden="1">
      <c r="H1004" t="str">
        <f t="shared" si="23"/>
        <v>Grade 6 Girls </v>
      </c>
    </row>
    <row r="1005" ht="12.75" hidden="1">
      <c r="H1005" t="str">
        <f t="shared" si="23"/>
        <v>Grade 6 Girls </v>
      </c>
    </row>
    <row r="1006" ht="12.75" hidden="1">
      <c r="H1006" t="str">
        <f t="shared" si="23"/>
        <v>Grade 6 Girls </v>
      </c>
    </row>
    <row r="1007" ht="12.75" hidden="1">
      <c r="H1007" t="str">
        <f t="shared" si="23"/>
        <v>Grade 6 Girls </v>
      </c>
    </row>
    <row r="1008" ht="12.75" hidden="1">
      <c r="H1008" t="str">
        <f t="shared" si="23"/>
        <v>Grade 6 Girls </v>
      </c>
    </row>
    <row r="1009" ht="12.75" hidden="1">
      <c r="H1009" t="str">
        <f t="shared" si="23"/>
        <v>Grade 6 Girls </v>
      </c>
    </row>
    <row r="1010" ht="12.75" hidden="1">
      <c r="H1010" t="str">
        <f t="shared" si="23"/>
        <v>Grade 6 Girls </v>
      </c>
    </row>
    <row r="1011" ht="12.75" hidden="1">
      <c r="H1011" t="str">
        <f t="shared" si="23"/>
        <v>Grade 6 Girls </v>
      </c>
    </row>
    <row r="1012" ht="12.75" hidden="1">
      <c r="H1012" t="str">
        <f t="shared" si="23"/>
        <v>Grade 6 Girls </v>
      </c>
    </row>
    <row r="1013" ht="12.75" hidden="1">
      <c r="H1013" t="str">
        <f t="shared" si="23"/>
        <v>Grade 6 Girls </v>
      </c>
    </row>
    <row r="1014" ht="12.75" hidden="1">
      <c r="H1014" t="str">
        <f t="shared" si="23"/>
        <v>Grade 6 Girls </v>
      </c>
    </row>
    <row r="1015" ht="12.75" hidden="1">
      <c r="H1015" t="str">
        <f t="shared" si="23"/>
        <v>Grade 6 Girls </v>
      </c>
    </row>
    <row r="1016" ht="12.75" hidden="1">
      <c r="H1016" t="str">
        <f t="shared" si="23"/>
        <v>Grade 6 Girls </v>
      </c>
    </row>
    <row r="1017" ht="12.75" hidden="1">
      <c r="H1017" t="str">
        <f t="shared" si="23"/>
        <v>Grade 6 Girls </v>
      </c>
    </row>
    <row r="1018" ht="12.75" hidden="1">
      <c r="H1018" t="str">
        <f t="shared" si="23"/>
        <v>Grade 6 Girls </v>
      </c>
    </row>
    <row r="1019" ht="12.75" hidden="1">
      <c r="H1019" t="str">
        <f t="shared" si="23"/>
        <v>Grade 6 Girls </v>
      </c>
    </row>
    <row r="1020" ht="12.75" hidden="1">
      <c r="H1020" t="str">
        <f t="shared" si="23"/>
        <v>Grade 6 Girls </v>
      </c>
    </row>
    <row r="1021" ht="12.75" hidden="1">
      <c r="H1021" t="str">
        <f t="shared" si="23"/>
        <v>Grade 6 Girls </v>
      </c>
    </row>
    <row r="1022" ht="12.75" hidden="1">
      <c r="H1022" t="str">
        <f t="shared" si="23"/>
        <v>Grade 6 Girls </v>
      </c>
    </row>
    <row r="1023" ht="12.75" hidden="1">
      <c r="H1023" t="str">
        <f t="shared" si="23"/>
        <v>Grade 6 Girls </v>
      </c>
    </row>
    <row r="1024" ht="12.75" hidden="1">
      <c r="H1024" t="str">
        <f t="shared" si="23"/>
        <v>Grade 6 Girls </v>
      </c>
    </row>
    <row r="1025" ht="12.75" hidden="1">
      <c r="H1025" t="str">
        <f t="shared" si="23"/>
        <v>Grade 6 Girls </v>
      </c>
    </row>
    <row r="1026" ht="12.75" hidden="1">
      <c r="H1026" t="str">
        <f t="shared" si="23"/>
        <v>Grade 6 Girls </v>
      </c>
    </row>
    <row r="1027" ht="12.75" hidden="1">
      <c r="H1027" t="str">
        <f t="shared" si="23"/>
        <v>Grade 6 Girls </v>
      </c>
    </row>
    <row r="1028" ht="12.75" hidden="1">
      <c r="H1028" t="str">
        <f t="shared" si="23"/>
        <v>Grade 6 Girls </v>
      </c>
    </row>
    <row r="1029" spans="3:8" ht="12.75" hidden="1">
      <c r="C1029">
        <f>SUM(C1001:C1028)</f>
        <v>0</v>
      </c>
      <c r="H1029" s="1" t="s">
        <v>240</v>
      </c>
    </row>
    <row r="1030" ht="12.75" hidden="1">
      <c r="H1030" s="1"/>
    </row>
    <row r="1031" ht="12.75" hidden="1">
      <c r="A1031" s="1" t="s">
        <v>398</v>
      </c>
    </row>
    <row r="1032" ht="12.75" hidden="1">
      <c r="H1032" t="str">
        <f>CONCATENATE("Grade 6 Boys ",B1032)</f>
        <v>Grade 6 Boys </v>
      </c>
    </row>
    <row r="1033" ht="12.75" hidden="1">
      <c r="H1033" t="str">
        <f aca="true" t="shared" si="24" ref="H1033:H1057">CONCATENATE("Grade 6 Boys ",B1033)</f>
        <v>Grade 6 Boys </v>
      </c>
    </row>
    <row r="1034" ht="12.75" hidden="1">
      <c r="H1034" t="str">
        <f t="shared" si="24"/>
        <v>Grade 6 Boys </v>
      </c>
    </row>
    <row r="1035" ht="12.75" hidden="1">
      <c r="H1035" t="str">
        <f t="shared" si="24"/>
        <v>Grade 6 Boys </v>
      </c>
    </row>
    <row r="1036" ht="12.75" hidden="1">
      <c r="H1036" t="str">
        <f t="shared" si="24"/>
        <v>Grade 6 Boys </v>
      </c>
    </row>
    <row r="1037" ht="12.75" hidden="1">
      <c r="H1037" t="str">
        <f t="shared" si="24"/>
        <v>Grade 6 Boys </v>
      </c>
    </row>
    <row r="1038" ht="12.75" hidden="1">
      <c r="H1038" t="str">
        <f t="shared" si="24"/>
        <v>Grade 6 Boys </v>
      </c>
    </row>
    <row r="1039" ht="12.75" hidden="1">
      <c r="H1039" t="str">
        <f t="shared" si="24"/>
        <v>Grade 6 Boys </v>
      </c>
    </row>
    <row r="1040" ht="12.75" hidden="1">
      <c r="H1040" t="str">
        <f t="shared" si="24"/>
        <v>Grade 6 Boys </v>
      </c>
    </row>
    <row r="1041" ht="12.75" hidden="1">
      <c r="H1041" t="str">
        <f t="shared" si="24"/>
        <v>Grade 6 Boys </v>
      </c>
    </row>
    <row r="1042" ht="12.75" hidden="1">
      <c r="H1042" t="str">
        <f t="shared" si="24"/>
        <v>Grade 6 Boys </v>
      </c>
    </row>
    <row r="1043" ht="12.75" hidden="1">
      <c r="H1043" t="str">
        <f t="shared" si="24"/>
        <v>Grade 6 Boys </v>
      </c>
    </row>
    <row r="1044" ht="12.75" hidden="1">
      <c r="H1044" t="str">
        <f t="shared" si="24"/>
        <v>Grade 6 Boys </v>
      </c>
    </row>
    <row r="1045" ht="12.75" hidden="1">
      <c r="H1045" t="str">
        <f t="shared" si="24"/>
        <v>Grade 6 Boys </v>
      </c>
    </row>
    <row r="1046" ht="12.75" hidden="1">
      <c r="H1046" t="str">
        <f t="shared" si="24"/>
        <v>Grade 6 Boys </v>
      </c>
    </row>
    <row r="1047" ht="12.75" hidden="1">
      <c r="H1047" t="str">
        <f t="shared" si="24"/>
        <v>Grade 6 Boys </v>
      </c>
    </row>
    <row r="1048" ht="12.75" hidden="1">
      <c r="H1048" t="str">
        <f t="shared" si="24"/>
        <v>Grade 6 Boys </v>
      </c>
    </row>
    <row r="1049" ht="12.75" hidden="1">
      <c r="H1049" t="str">
        <f t="shared" si="24"/>
        <v>Grade 6 Boys </v>
      </c>
    </row>
    <row r="1050" ht="12.75" hidden="1">
      <c r="H1050" t="str">
        <f t="shared" si="24"/>
        <v>Grade 6 Boys </v>
      </c>
    </row>
    <row r="1051" ht="12.75" hidden="1">
      <c r="H1051" t="str">
        <f t="shared" si="24"/>
        <v>Grade 6 Boys </v>
      </c>
    </row>
    <row r="1052" ht="12.75" hidden="1">
      <c r="H1052" t="str">
        <f t="shared" si="24"/>
        <v>Grade 6 Boys </v>
      </c>
    </row>
    <row r="1053" ht="12.75" hidden="1">
      <c r="H1053" t="str">
        <f t="shared" si="24"/>
        <v>Grade 6 Boys </v>
      </c>
    </row>
    <row r="1054" ht="12.75" hidden="1">
      <c r="H1054" t="str">
        <f t="shared" si="24"/>
        <v>Grade 6 Boys </v>
      </c>
    </row>
    <row r="1055" ht="12.75" hidden="1">
      <c r="H1055" t="str">
        <f t="shared" si="24"/>
        <v>Grade 6 Boys </v>
      </c>
    </row>
    <row r="1056" ht="12.75" hidden="1">
      <c r="H1056" t="str">
        <f t="shared" si="24"/>
        <v>Grade 6 Boys </v>
      </c>
    </row>
    <row r="1057" ht="12.75" hidden="1">
      <c r="H1057" t="str">
        <f t="shared" si="24"/>
        <v>Grade 6 Boys </v>
      </c>
    </row>
    <row r="1058" spans="3:8" ht="12.75" hidden="1">
      <c r="C1058">
        <f>SUM(C1032:C1057)</f>
        <v>0</v>
      </c>
      <c r="H1058" s="1" t="s">
        <v>241</v>
      </c>
    </row>
    <row r="1059" ht="12.75" hidden="1"/>
    <row r="1060" ht="12.75" hidden="1"/>
    <row r="1061" ht="12.75" hidden="1"/>
    <row r="1062" spans="1:10" ht="12.75">
      <c r="A1062">
        <v>1</v>
      </c>
      <c r="B1062" t="s">
        <v>277</v>
      </c>
      <c r="C1062">
        <v>31</v>
      </c>
      <c r="D1062">
        <v>2</v>
      </c>
      <c r="E1062">
        <v>8</v>
      </c>
      <c r="F1062">
        <v>21</v>
      </c>
      <c r="H1062" t="str">
        <f>CONCATENATE("Grade 3 Girls ",B1062)</f>
        <v>Grade 3 Girls Suzuki Charter A</v>
      </c>
      <c r="I1062">
        <f>COUNTIF('Point Totals by Grade-Gender'!A:A,'Team Points Summary'!H1062)</f>
        <v>1</v>
      </c>
      <c r="J1062">
        <f>IF(I1062=0,"MISSING","")</f>
      </c>
    </row>
    <row r="1063" spans="1:10" ht="12.75">
      <c r="A1063">
        <v>2</v>
      </c>
      <c r="B1063" t="s">
        <v>1</v>
      </c>
      <c r="C1063">
        <v>38</v>
      </c>
      <c r="D1063">
        <v>1</v>
      </c>
      <c r="E1063">
        <v>9</v>
      </c>
      <c r="F1063">
        <v>28</v>
      </c>
      <c r="H1063" t="str">
        <f aca="true" t="shared" si="25" ref="H1063:H1096">CONCATENATE("Grade 3 Girls ",B1063)</f>
        <v>Grade 3 Girls Windsor Park A</v>
      </c>
      <c r="I1063">
        <f>COUNTIF('Point Totals by Grade-Gender'!A:A,'Team Points Summary'!H1063)</f>
        <v>1</v>
      </c>
      <c r="J1063">
        <f aca="true" t="shared" si="26" ref="J1063:J1097">IF(I1063=0,"MISSING","")</f>
      </c>
    </row>
    <row r="1064" spans="1:10" ht="12.75">
      <c r="A1064">
        <v>3</v>
      </c>
      <c r="B1064" t="s">
        <v>6</v>
      </c>
      <c r="C1064">
        <v>48</v>
      </c>
      <c r="D1064">
        <v>14</v>
      </c>
      <c r="E1064">
        <v>16</v>
      </c>
      <c r="F1064">
        <v>18</v>
      </c>
      <c r="H1064" t="str">
        <f t="shared" si="25"/>
        <v>Grade 3 Girls Strathcona Christian Ac A</v>
      </c>
      <c r="I1064">
        <f>COUNTIF('Point Totals by Grade-Gender'!A:A,'Team Points Summary'!H1064)</f>
        <v>1</v>
      </c>
      <c r="J1064">
        <f t="shared" si="26"/>
      </c>
    </row>
    <row r="1065" spans="1:10" ht="12.75">
      <c r="A1065">
        <v>4</v>
      </c>
      <c r="B1065" t="s">
        <v>13</v>
      </c>
      <c r="C1065">
        <v>51</v>
      </c>
      <c r="D1065">
        <v>11</v>
      </c>
      <c r="E1065">
        <v>15</v>
      </c>
      <c r="F1065">
        <v>25</v>
      </c>
      <c r="H1065" t="str">
        <f t="shared" si="25"/>
        <v>Grade 3 Girls Michael A. Kostek A</v>
      </c>
      <c r="I1065">
        <f>COUNTIF('Point Totals by Grade-Gender'!A:A,'Team Points Summary'!H1065)</f>
        <v>1</v>
      </c>
      <c r="J1065">
        <f t="shared" si="26"/>
      </c>
    </row>
    <row r="1066" spans="1:10" ht="12.75">
      <c r="A1066">
        <v>5</v>
      </c>
      <c r="B1066" t="s">
        <v>600</v>
      </c>
      <c r="C1066">
        <v>62</v>
      </c>
      <c r="D1066">
        <v>6</v>
      </c>
      <c r="E1066">
        <v>12</v>
      </c>
      <c r="F1066">
        <v>44</v>
      </c>
      <c r="H1066" t="str">
        <f t="shared" si="25"/>
        <v>Grade 3 Girls Greenview</v>
      </c>
      <c r="I1066">
        <f>COUNTIF('Point Totals by Grade-Gender'!A:A,'Team Points Summary'!H1066)</f>
        <v>1</v>
      </c>
      <c r="J1066">
        <f t="shared" si="26"/>
      </c>
    </row>
    <row r="1067" spans="1:10" ht="12.75">
      <c r="A1067">
        <v>6</v>
      </c>
      <c r="B1067" t="s">
        <v>14</v>
      </c>
      <c r="C1067">
        <v>68</v>
      </c>
      <c r="D1067">
        <v>20</v>
      </c>
      <c r="E1067">
        <v>22</v>
      </c>
      <c r="F1067">
        <v>26</v>
      </c>
      <c r="H1067" t="str">
        <f t="shared" si="25"/>
        <v>Grade 3 Girls Strathcona Christian Ac B</v>
      </c>
      <c r="I1067">
        <f>COUNTIF('Point Totals by Grade-Gender'!A:A,'Team Points Summary'!H1067)</f>
        <v>1</v>
      </c>
      <c r="J1067">
        <f t="shared" si="26"/>
      </c>
    </row>
    <row r="1068" spans="1:10" ht="12.75">
      <c r="A1068">
        <v>7</v>
      </c>
      <c r="B1068" t="s">
        <v>78</v>
      </c>
      <c r="C1068">
        <v>68</v>
      </c>
      <c r="D1068">
        <v>4</v>
      </c>
      <c r="E1068">
        <v>5</v>
      </c>
      <c r="F1068">
        <v>59</v>
      </c>
      <c r="H1068" t="str">
        <f t="shared" si="25"/>
        <v>Grade 3 Girls Winterburn A</v>
      </c>
      <c r="I1068">
        <f>COUNTIF('Point Totals by Grade-Gender'!A:A,'Team Points Summary'!H1068)</f>
        <v>1</v>
      </c>
      <c r="J1068">
        <f t="shared" si="26"/>
      </c>
    </row>
    <row r="1069" spans="1:10" ht="12.75">
      <c r="A1069">
        <v>8</v>
      </c>
      <c r="B1069" t="s">
        <v>5</v>
      </c>
      <c r="C1069">
        <v>76</v>
      </c>
      <c r="D1069">
        <v>7</v>
      </c>
      <c r="E1069">
        <v>34</v>
      </c>
      <c r="F1069">
        <v>35</v>
      </c>
      <c r="H1069" t="str">
        <f t="shared" si="25"/>
        <v>Grade 3 Girls Parkallen A</v>
      </c>
      <c r="I1069">
        <f>COUNTIF('Point Totals by Grade-Gender'!A:A,'Team Points Summary'!H1069)</f>
        <v>1</v>
      </c>
      <c r="J1069">
        <f t="shared" si="26"/>
      </c>
    </row>
    <row r="1070" spans="1:10" ht="12.75">
      <c r="A1070">
        <v>9</v>
      </c>
      <c r="B1070" t="s">
        <v>9</v>
      </c>
      <c r="C1070">
        <v>97</v>
      </c>
      <c r="D1070">
        <v>19</v>
      </c>
      <c r="E1070">
        <v>33</v>
      </c>
      <c r="F1070">
        <v>45</v>
      </c>
      <c r="H1070" t="str">
        <f t="shared" si="25"/>
        <v>Grade 3 Girls Pine Street A</v>
      </c>
      <c r="I1070">
        <f>COUNTIF('Point Totals by Grade-Gender'!A:A,'Team Points Summary'!H1070)</f>
        <v>1</v>
      </c>
      <c r="J1070">
        <f t="shared" si="26"/>
      </c>
    </row>
    <row r="1071" spans="1:10" ht="12.75">
      <c r="A1071">
        <v>10</v>
      </c>
      <c r="B1071" t="s">
        <v>16</v>
      </c>
      <c r="C1071">
        <v>115</v>
      </c>
      <c r="D1071">
        <v>30</v>
      </c>
      <c r="E1071">
        <v>36</v>
      </c>
      <c r="F1071">
        <v>49</v>
      </c>
      <c r="H1071" t="str">
        <f t="shared" si="25"/>
        <v>Grade 3 Girls Edmonton Christian West A</v>
      </c>
      <c r="I1071">
        <f>COUNTIF('Point Totals by Grade-Gender'!A:A,'Team Points Summary'!H1071)</f>
        <v>1</v>
      </c>
      <c r="J1071">
        <f t="shared" si="26"/>
      </c>
    </row>
    <row r="1072" spans="1:10" ht="12.75">
      <c r="A1072">
        <v>11</v>
      </c>
      <c r="B1072" t="s">
        <v>4</v>
      </c>
      <c r="C1072">
        <v>116</v>
      </c>
      <c r="D1072">
        <v>29</v>
      </c>
      <c r="E1072">
        <v>41</v>
      </c>
      <c r="F1072">
        <v>46</v>
      </c>
      <c r="H1072" t="str">
        <f t="shared" si="25"/>
        <v>Grade 3 Girls Earl Buxton A</v>
      </c>
      <c r="I1072">
        <f>COUNTIF('Point Totals by Grade-Gender'!A:A,'Team Points Summary'!H1072)</f>
        <v>1</v>
      </c>
      <c r="J1072">
        <f t="shared" si="26"/>
      </c>
    </row>
    <row r="1073" spans="1:10" ht="12.75">
      <c r="A1073">
        <v>12</v>
      </c>
      <c r="B1073" t="s">
        <v>31</v>
      </c>
      <c r="C1073">
        <v>135</v>
      </c>
      <c r="D1073">
        <v>17</v>
      </c>
      <c r="E1073">
        <v>48</v>
      </c>
      <c r="F1073">
        <v>70</v>
      </c>
      <c r="H1073" t="str">
        <f t="shared" si="25"/>
        <v>Grade 3 Girls King Edward A</v>
      </c>
      <c r="I1073">
        <f>COUNTIF('Point Totals by Grade-Gender'!A:A,'Team Points Summary'!H1073)</f>
        <v>1</v>
      </c>
      <c r="J1073">
        <f t="shared" si="26"/>
      </c>
    </row>
    <row r="1074" spans="1:10" ht="12.75">
      <c r="A1074">
        <v>13</v>
      </c>
      <c r="B1074" t="s">
        <v>2</v>
      </c>
      <c r="C1074">
        <v>149</v>
      </c>
      <c r="D1074">
        <v>38</v>
      </c>
      <c r="E1074">
        <v>40</v>
      </c>
      <c r="F1074">
        <v>71</v>
      </c>
      <c r="H1074" t="str">
        <f t="shared" si="25"/>
        <v>Grade 3 Girls Rio Terrace A</v>
      </c>
      <c r="I1074">
        <f>COUNTIF('Point Totals by Grade-Gender'!A:A,'Team Points Summary'!H1074)</f>
        <v>1</v>
      </c>
      <c r="J1074">
        <f t="shared" si="26"/>
      </c>
    </row>
    <row r="1075" spans="1:10" ht="12.75">
      <c r="A1075">
        <v>14</v>
      </c>
      <c r="B1075" t="s">
        <v>278</v>
      </c>
      <c r="C1075">
        <v>156</v>
      </c>
      <c r="D1075">
        <v>37</v>
      </c>
      <c r="E1075">
        <v>39</v>
      </c>
      <c r="F1075">
        <v>80</v>
      </c>
      <c r="H1075" t="str">
        <f t="shared" si="25"/>
        <v>Grade 3 Girls Suzuki Charter B</v>
      </c>
      <c r="I1075">
        <f>COUNTIF('Point Totals by Grade-Gender'!A:A,'Team Points Summary'!H1075)</f>
        <v>1</v>
      </c>
      <c r="J1075">
        <f t="shared" si="26"/>
      </c>
    </row>
    <row r="1076" spans="1:10" ht="12.75">
      <c r="A1076">
        <v>15</v>
      </c>
      <c r="B1076" t="s">
        <v>413</v>
      </c>
      <c r="C1076">
        <v>159</v>
      </c>
      <c r="D1076">
        <v>32</v>
      </c>
      <c r="E1076">
        <v>50</v>
      </c>
      <c r="F1076">
        <v>77</v>
      </c>
      <c r="H1076" t="str">
        <f t="shared" si="25"/>
        <v>Grade 3 Girls McKernan A</v>
      </c>
      <c r="I1076">
        <f>COUNTIF('Point Totals by Grade-Gender'!A:A,'Team Points Summary'!H1076)</f>
        <v>1</v>
      </c>
      <c r="J1076">
        <f t="shared" si="26"/>
      </c>
    </row>
    <row r="1077" spans="1:10" ht="12.75">
      <c r="A1077">
        <v>16</v>
      </c>
      <c r="B1077" t="s">
        <v>63</v>
      </c>
      <c r="C1077">
        <v>162</v>
      </c>
      <c r="D1077">
        <v>13</v>
      </c>
      <c r="E1077">
        <v>51</v>
      </c>
      <c r="F1077">
        <v>98</v>
      </c>
      <c r="H1077" t="str">
        <f t="shared" si="25"/>
        <v>Grade 3 Girls George P. Nicholson A</v>
      </c>
      <c r="I1077">
        <f>COUNTIF('Point Totals by Grade-Gender'!A:A,'Team Points Summary'!H1077)</f>
        <v>1</v>
      </c>
      <c r="J1077">
        <f t="shared" si="26"/>
      </c>
    </row>
    <row r="1078" spans="1:10" ht="12.75">
      <c r="A1078">
        <v>17</v>
      </c>
      <c r="B1078" t="s">
        <v>32</v>
      </c>
      <c r="C1078">
        <v>174</v>
      </c>
      <c r="D1078">
        <v>55</v>
      </c>
      <c r="E1078">
        <v>58</v>
      </c>
      <c r="F1078">
        <v>61</v>
      </c>
      <c r="H1078" t="str">
        <f t="shared" si="25"/>
        <v>Grade 3 Girls Parkallen B</v>
      </c>
      <c r="I1078">
        <f>COUNTIF('Point Totals by Grade-Gender'!A:A,'Team Points Summary'!H1078)</f>
        <v>1</v>
      </c>
      <c r="J1078">
        <f t="shared" si="26"/>
      </c>
    </row>
    <row r="1079" spans="1:10" ht="12.75">
      <c r="A1079">
        <v>18</v>
      </c>
      <c r="B1079" t="s">
        <v>45</v>
      </c>
      <c r="C1079">
        <v>189</v>
      </c>
      <c r="D1079">
        <v>24</v>
      </c>
      <c r="E1079">
        <v>72</v>
      </c>
      <c r="F1079">
        <v>93</v>
      </c>
      <c r="H1079" t="str">
        <f t="shared" si="25"/>
        <v>Grade 3 Girls Uncas A</v>
      </c>
      <c r="I1079">
        <f>COUNTIF('Point Totals by Grade-Gender'!A:A,'Team Points Summary'!H1079)</f>
        <v>1</v>
      </c>
      <c r="J1079">
        <f t="shared" si="26"/>
      </c>
    </row>
    <row r="1080" spans="1:10" ht="12.75">
      <c r="A1080">
        <v>19</v>
      </c>
      <c r="B1080" t="s">
        <v>21</v>
      </c>
      <c r="C1080">
        <v>190</v>
      </c>
      <c r="D1080">
        <v>57</v>
      </c>
      <c r="E1080">
        <v>60</v>
      </c>
      <c r="F1080">
        <v>73</v>
      </c>
      <c r="H1080" t="str">
        <f t="shared" si="25"/>
        <v>Grade 3 Girls Pine Street B</v>
      </c>
      <c r="I1080">
        <f>COUNTIF('Point Totals by Grade-Gender'!A:A,'Team Points Summary'!H1080)</f>
        <v>1</v>
      </c>
      <c r="J1080">
        <f t="shared" si="26"/>
      </c>
    </row>
    <row r="1081" spans="1:10" ht="12.75">
      <c r="A1081">
        <v>20</v>
      </c>
      <c r="B1081" t="s">
        <v>19</v>
      </c>
      <c r="C1081">
        <v>192</v>
      </c>
      <c r="D1081">
        <v>42</v>
      </c>
      <c r="E1081">
        <v>63</v>
      </c>
      <c r="F1081">
        <v>87</v>
      </c>
      <c r="H1081" t="str">
        <f t="shared" si="25"/>
        <v>Grade 3 Girls Strathcona Christian Ac C</v>
      </c>
      <c r="I1081">
        <f>COUNTIF('Point Totals by Grade-Gender'!A:A,'Team Points Summary'!H1081)</f>
        <v>1</v>
      </c>
      <c r="J1081">
        <f t="shared" si="26"/>
      </c>
    </row>
    <row r="1082" spans="1:10" ht="12.75">
      <c r="A1082">
        <v>21</v>
      </c>
      <c r="B1082" t="s">
        <v>3</v>
      </c>
      <c r="C1082">
        <v>201</v>
      </c>
      <c r="D1082">
        <v>54</v>
      </c>
      <c r="E1082">
        <v>66</v>
      </c>
      <c r="F1082">
        <v>81</v>
      </c>
      <c r="H1082" t="str">
        <f t="shared" si="25"/>
        <v>Grade 3 Girls Windsor Park B</v>
      </c>
      <c r="I1082">
        <f>COUNTIF('Point Totals by Grade-Gender'!A:A,'Team Points Summary'!H1082)</f>
        <v>1</v>
      </c>
      <c r="J1082">
        <f t="shared" si="26"/>
      </c>
    </row>
    <row r="1083" spans="1:10" ht="12.75">
      <c r="A1083">
        <v>22</v>
      </c>
      <c r="B1083" t="s">
        <v>74</v>
      </c>
      <c r="C1083">
        <v>204</v>
      </c>
      <c r="D1083">
        <v>67</v>
      </c>
      <c r="E1083">
        <v>68</v>
      </c>
      <c r="F1083">
        <v>69</v>
      </c>
      <c r="H1083" t="str">
        <f t="shared" si="25"/>
        <v>Grade 3 Girls Holyrood A</v>
      </c>
      <c r="I1083">
        <f>COUNTIF('Point Totals by Grade-Gender'!A:A,'Team Points Summary'!H1083)</f>
        <v>1</v>
      </c>
      <c r="J1083">
        <f t="shared" si="26"/>
      </c>
    </row>
    <row r="1084" spans="1:10" ht="12.75">
      <c r="A1084">
        <v>23</v>
      </c>
      <c r="B1084" t="s">
        <v>70</v>
      </c>
      <c r="C1084">
        <v>241</v>
      </c>
      <c r="D1084">
        <v>10</v>
      </c>
      <c r="E1084">
        <v>107</v>
      </c>
      <c r="F1084">
        <v>124</v>
      </c>
      <c r="H1084" t="str">
        <f t="shared" si="25"/>
        <v>Grade 3 Girls Crawford Plains A</v>
      </c>
      <c r="I1084">
        <f>COUNTIF('Point Totals by Grade-Gender'!A:A,'Team Points Summary'!H1084)</f>
        <v>1</v>
      </c>
      <c r="J1084">
        <f t="shared" si="26"/>
      </c>
    </row>
    <row r="1085" spans="1:10" ht="12.75">
      <c r="A1085">
        <v>24</v>
      </c>
      <c r="B1085" t="s">
        <v>30</v>
      </c>
      <c r="C1085">
        <v>244</v>
      </c>
      <c r="D1085">
        <v>52</v>
      </c>
      <c r="E1085">
        <v>82</v>
      </c>
      <c r="F1085">
        <v>110</v>
      </c>
      <c r="H1085" t="str">
        <f t="shared" si="25"/>
        <v>Grade 3 Girls George H. Luck A</v>
      </c>
      <c r="I1085">
        <f>COUNTIF('Point Totals by Grade-Gender'!A:A,'Team Points Summary'!H1085)</f>
        <v>1</v>
      </c>
      <c r="J1085">
        <f t="shared" si="26"/>
      </c>
    </row>
    <row r="1086" spans="1:10" ht="12.75">
      <c r="A1086">
        <v>25</v>
      </c>
      <c r="B1086" t="s">
        <v>275</v>
      </c>
      <c r="C1086">
        <v>247</v>
      </c>
      <c r="D1086">
        <v>53</v>
      </c>
      <c r="E1086">
        <v>83</v>
      </c>
      <c r="F1086">
        <v>111</v>
      </c>
      <c r="H1086" t="str">
        <f t="shared" si="25"/>
        <v>Grade 3 Girls Johnny Bright A</v>
      </c>
      <c r="I1086">
        <f>COUNTIF('Point Totals by Grade-Gender'!A:A,'Team Points Summary'!H1086)</f>
        <v>1</v>
      </c>
      <c r="J1086">
        <f t="shared" si="26"/>
      </c>
    </row>
    <row r="1087" spans="1:10" ht="12.75">
      <c r="A1087">
        <v>26</v>
      </c>
      <c r="B1087" t="s">
        <v>23</v>
      </c>
      <c r="C1087">
        <v>252</v>
      </c>
      <c r="D1087">
        <v>62</v>
      </c>
      <c r="E1087">
        <v>65</v>
      </c>
      <c r="F1087">
        <v>125</v>
      </c>
      <c r="H1087" t="str">
        <f t="shared" si="25"/>
        <v>Grade 3 Girls Earl Buxton B</v>
      </c>
      <c r="I1087">
        <f>COUNTIF('Point Totals by Grade-Gender'!A:A,'Team Points Summary'!H1087)</f>
        <v>1</v>
      </c>
      <c r="J1087">
        <f t="shared" si="26"/>
      </c>
    </row>
    <row r="1088" spans="1:10" ht="12.75">
      <c r="A1088">
        <v>27</v>
      </c>
      <c r="B1088" t="s">
        <v>419</v>
      </c>
      <c r="C1088">
        <v>260</v>
      </c>
      <c r="D1088">
        <v>78</v>
      </c>
      <c r="E1088">
        <v>88</v>
      </c>
      <c r="F1088">
        <v>94</v>
      </c>
      <c r="H1088" t="str">
        <f t="shared" si="25"/>
        <v>Grade 3 Girls McKernan B</v>
      </c>
      <c r="I1088">
        <f>COUNTIF('Point Totals by Grade-Gender'!A:A,'Team Points Summary'!H1088)</f>
        <v>1</v>
      </c>
      <c r="J1088">
        <f t="shared" si="26"/>
      </c>
    </row>
    <row r="1089" spans="1:10" ht="12.75">
      <c r="A1089">
        <v>28</v>
      </c>
      <c r="B1089" t="s">
        <v>20</v>
      </c>
      <c r="C1089">
        <v>264</v>
      </c>
      <c r="D1089">
        <v>74</v>
      </c>
      <c r="E1089">
        <v>86</v>
      </c>
      <c r="F1089">
        <v>104</v>
      </c>
      <c r="H1089" t="str">
        <f t="shared" si="25"/>
        <v>Grade 3 Girls Michael A. Kostek B</v>
      </c>
      <c r="I1089">
        <f>COUNTIF('Point Totals by Grade-Gender'!A:A,'Team Points Summary'!H1089)</f>
        <v>1</v>
      </c>
      <c r="J1089">
        <f t="shared" si="26"/>
      </c>
    </row>
    <row r="1090" spans="1:10" ht="12.75">
      <c r="A1090">
        <v>29</v>
      </c>
      <c r="B1090" t="s">
        <v>280</v>
      </c>
      <c r="C1090">
        <v>276</v>
      </c>
      <c r="D1090">
        <v>85</v>
      </c>
      <c r="E1090">
        <v>95</v>
      </c>
      <c r="F1090">
        <v>96</v>
      </c>
      <c r="H1090" t="str">
        <f t="shared" si="25"/>
        <v>Grade 3 Girls Suzuki Charter C</v>
      </c>
      <c r="I1090">
        <f>COUNTIF('Point Totals by Grade-Gender'!A:A,'Team Points Summary'!H1090)</f>
        <v>1</v>
      </c>
      <c r="J1090">
        <f t="shared" si="26"/>
      </c>
    </row>
    <row r="1091" spans="1:10" ht="12.75">
      <c r="A1091">
        <v>30</v>
      </c>
      <c r="B1091" t="s">
        <v>7</v>
      </c>
      <c r="C1091">
        <v>293</v>
      </c>
      <c r="D1091">
        <v>76</v>
      </c>
      <c r="E1091">
        <v>102</v>
      </c>
      <c r="F1091">
        <v>115</v>
      </c>
      <c r="H1091" t="str">
        <f t="shared" si="25"/>
        <v>Grade 3 Girls Rio Terrace B</v>
      </c>
      <c r="I1091">
        <f>COUNTIF('Point Totals by Grade-Gender'!A:A,'Team Points Summary'!H1091)</f>
        <v>1</v>
      </c>
      <c r="J1091">
        <f t="shared" si="26"/>
      </c>
    </row>
    <row r="1092" spans="1:10" ht="12.75">
      <c r="A1092">
        <v>31</v>
      </c>
      <c r="B1092" t="s">
        <v>601</v>
      </c>
      <c r="C1092">
        <v>300</v>
      </c>
      <c r="D1092">
        <v>97</v>
      </c>
      <c r="E1092">
        <v>100</v>
      </c>
      <c r="F1092">
        <v>103</v>
      </c>
      <c r="H1092" t="str">
        <f t="shared" si="25"/>
        <v>Grade 3 Girls McKernan C</v>
      </c>
      <c r="I1092">
        <f>COUNTIF('Point Totals by Grade-Gender'!A:A,'Team Points Summary'!H1092)</f>
        <v>1</v>
      </c>
      <c r="J1092">
        <f t="shared" si="26"/>
      </c>
    </row>
    <row r="1093" spans="1:10" ht="12.75">
      <c r="A1093">
        <v>32</v>
      </c>
      <c r="B1093" t="s">
        <v>233</v>
      </c>
      <c r="C1093">
        <v>303</v>
      </c>
      <c r="D1093">
        <v>92</v>
      </c>
      <c r="E1093">
        <v>105</v>
      </c>
      <c r="F1093">
        <v>106</v>
      </c>
      <c r="H1093" t="str">
        <f t="shared" si="25"/>
        <v>Grade 3 Girls Holyrood B</v>
      </c>
      <c r="I1093">
        <f>COUNTIF('Point Totals by Grade-Gender'!A:A,'Team Points Summary'!H1093)</f>
        <v>1</v>
      </c>
      <c r="J1093">
        <f t="shared" si="26"/>
      </c>
    </row>
    <row r="1094" spans="1:10" ht="12.75">
      <c r="A1094">
        <v>33</v>
      </c>
      <c r="B1094" t="s">
        <v>26</v>
      </c>
      <c r="C1094">
        <v>326</v>
      </c>
      <c r="D1094">
        <v>91</v>
      </c>
      <c r="E1094">
        <v>117</v>
      </c>
      <c r="F1094">
        <v>118</v>
      </c>
      <c r="H1094" t="str">
        <f t="shared" si="25"/>
        <v>Grade 3 Girls Strathcona Christian Ac D</v>
      </c>
      <c r="I1094">
        <f>COUNTIF('Point Totals by Grade-Gender'!A:A,'Team Points Summary'!H1094)</f>
        <v>1</v>
      </c>
      <c r="J1094">
        <f t="shared" si="26"/>
      </c>
    </row>
    <row r="1095" spans="1:10" ht="12.75">
      <c r="A1095">
        <v>34</v>
      </c>
      <c r="B1095" t="s">
        <v>267</v>
      </c>
      <c r="C1095">
        <v>351</v>
      </c>
      <c r="D1095">
        <v>108</v>
      </c>
      <c r="E1095">
        <v>121</v>
      </c>
      <c r="F1095">
        <v>122</v>
      </c>
      <c r="H1095" t="str">
        <f t="shared" si="25"/>
        <v>Grade 3 Girls Holyrood C</v>
      </c>
      <c r="I1095">
        <f>COUNTIF('Point Totals by Grade-Gender'!A:A,'Team Points Summary'!H1095)</f>
        <v>1</v>
      </c>
      <c r="J1095">
        <f t="shared" si="26"/>
      </c>
    </row>
    <row r="1096" spans="1:10" ht="12.75">
      <c r="A1096">
        <v>35</v>
      </c>
      <c r="B1096" t="s">
        <v>602</v>
      </c>
      <c r="C1096">
        <v>357</v>
      </c>
      <c r="D1096">
        <v>112</v>
      </c>
      <c r="E1096">
        <v>119</v>
      </c>
      <c r="F1096">
        <v>126</v>
      </c>
      <c r="H1096" t="str">
        <f t="shared" si="25"/>
        <v>Grade 3 Girls McKernan D</v>
      </c>
      <c r="I1096">
        <f>COUNTIF('Point Totals by Grade-Gender'!A:A,'Team Points Summary'!H1096)</f>
        <v>1</v>
      </c>
      <c r="J1096">
        <f t="shared" si="26"/>
      </c>
    </row>
    <row r="1097" spans="3:10" ht="12.75">
      <c r="C1097">
        <f>SUM(C1062:C1096)</f>
        <v>6395</v>
      </c>
      <c r="H1097" s="1" t="s">
        <v>234</v>
      </c>
      <c r="I1097">
        <f>COUNTIF('Point Totals by Grade-Gender'!A:A,'Team Points Summary'!H1097)</f>
        <v>1</v>
      </c>
      <c r="J1097">
        <f t="shared" si="26"/>
      </c>
    </row>
    <row r="1099" ht="12.75">
      <c r="A1099" s="1" t="s">
        <v>603</v>
      </c>
    </row>
    <row r="1100" spans="1:10" ht="12.75">
      <c r="A1100">
        <v>1</v>
      </c>
      <c r="B1100" t="s">
        <v>1</v>
      </c>
      <c r="C1100">
        <v>21</v>
      </c>
      <c r="D1100">
        <v>1</v>
      </c>
      <c r="E1100">
        <v>2</v>
      </c>
      <c r="F1100">
        <v>18</v>
      </c>
      <c r="H1100" t="str">
        <f>CONCATENATE("Grade 3 Boys ",B1100)</f>
        <v>Grade 3 Boys Windsor Park A</v>
      </c>
      <c r="I1100">
        <f>COUNTIF('Point Totals by Grade-Gender'!A:A,'Team Points Summary'!H1100)</f>
        <v>1</v>
      </c>
      <c r="J1100">
        <f aca="true" t="shared" si="27" ref="J1100:J1163">IF(I1100=0,"MISSING","")</f>
      </c>
    </row>
    <row r="1101" spans="1:10" ht="12.75">
      <c r="A1101">
        <v>2</v>
      </c>
      <c r="B1101" t="s">
        <v>2</v>
      </c>
      <c r="C1101">
        <v>24</v>
      </c>
      <c r="D1101">
        <v>5</v>
      </c>
      <c r="E1101">
        <v>9</v>
      </c>
      <c r="F1101">
        <v>10</v>
      </c>
      <c r="H1101" t="str">
        <f aca="true" t="shared" si="28" ref="H1101:H1140">CONCATENATE("Grade 3 Boys ",B1101)</f>
        <v>Grade 3 Boys Rio Terrace A</v>
      </c>
      <c r="I1101">
        <f>COUNTIF('Point Totals by Grade-Gender'!A:A,'Team Points Summary'!H1101)</f>
        <v>1</v>
      </c>
      <c r="J1101">
        <f t="shared" si="27"/>
      </c>
    </row>
    <row r="1102" spans="1:10" ht="12.75">
      <c r="A1102">
        <v>3</v>
      </c>
      <c r="B1102" t="s">
        <v>13</v>
      </c>
      <c r="C1102">
        <v>45</v>
      </c>
      <c r="D1102">
        <v>6</v>
      </c>
      <c r="E1102">
        <v>15</v>
      </c>
      <c r="F1102">
        <v>24</v>
      </c>
      <c r="H1102" t="str">
        <f t="shared" si="28"/>
        <v>Grade 3 Boys Michael A. Kostek A</v>
      </c>
      <c r="I1102">
        <f>COUNTIF('Point Totals by Grade-Gender'!A:A,'Team Points Summary'!H1102)</f>
        <v>1</v>
      </c>
      <c r="J1102">
        <f t="shared" si="27"/>
      </c>
    </row>
    <row r="1103" spans="1:10" ht="12.75">
      <c r="A1103">
        <v>4</v>
      </c>
      <c r="B1103" t="s">
        <v>74</v>
      </c>
      <c r="C1103">
        <v>46</v>
      </c>
      <c r="D1103">
        <v>4</v>
      </c>
      <c r="E1103">
        <v>20</v>
      </c>
      <c r="F1103">
        <v>22</v>
      </c>
      <c r="H1103" t="str">
        <f t="shared" si="28"/>
        <v>Grade 3 Boys Holyrood A</v>
      </c>
      <c r="I1103">
        <f>COUNTIF('Point Totals by Grade-Gender'!A:A,'Team Points Summary'!H1103)</f>
        <v>1</v>
      </c>
      <c r="J1103">
        <f t="shared" si="27"/>
      </c>
    </row>
    <row r="1104" spans="1:10" ht="12.75">
      <c r="A1104">
        <v>5</v>
      </c>
      <c r="B1104" t="s">
        <v>4</v>
      </c>
      <c r="C1104">
        <v>61</v>
      </c>
      <c r="D1104">
        <v>3</v>
      </c>
      <c r="E1104">
        <v>27</v>
      </c>
      <c r="F1104">
        <v>31</v>
      </c>
      <c r="H1104" t="str">
        <f t="shared" si="28"/>
        <v>Grade 3 Boys Earl Buxton A</v>
      </c>
      <c r="I1104">
        <f>COUNTIF('Point Totals by Grade-Gender'!A:A,'Team Points Summary'!H1104)</f>
        <v>1</v>
      </c>
      <c r="J1104">
        <f t="shared" si="27"/>
      </c>
    </row>
    <row r="1105" spans="1:10" ht="12.75">
      <c r="A1105">
        <v>6</v>
      </c>
      <c r="B1105" t="s">
        <v>29</v>
      </c>
      <c r="C1105">
        <v>79</v>
      </c>
      <c r="D1105">
        <v>7</v>
      </c>
      <c r="E1105">
        <v>29</v>
      </c>
      <c r="F1105">
        <v>43</v>
      </c>
      <c r="H1105" t="str">
        <f t="shared" si="28"/>
        <v>Grade 3 Boys Centennial A</v>
      </c>
      <c r="I1105">
        <f>COUNTIF('Point Totals by Grade-Gender'!A:A,'Team Points Summary'!H1105)</f>
        <v>1</v>
      </c>
      <c r="J1105">
        <f t="shared" si="27"/>
      </c>
    </row>
    <row r="1106" spans="1:10" ht="12.75">
      <c r="A1106">
        <v>7</v>
      </c>
      <c r="B1106" t="s">
        <v>232</v>
      </c>
      <c r="C1106">
        <v>83</v>
      </c>
      <c r="D1106">
        <v>11</v>
      </c>
      <c r="E1106">
        <v>19</v>
      </c>
      <c r="F1106">
        <v>53</v>
      </c>
      <c r="H1106" t="str">
        <f t="shared" si="28"/>
        <v>Grade 3 Boys Aldergrove A</v>
      </c>
      <c r="I1106">
        <f>COUNTIF('Point Totals by Grade-Gender'!A:A,'Team Points Summary'!H1106)</f>
        <v>1</v>
      </c>
      <c r="J1106">
        <f t="shared" si="27"/>
      </c>
    </row>
    <row r="1107" spans="1:10" ht="12.75">
      <c r="A1107">
        <v>8</v>
      </c>
      <c r="B1107" t="s">
        <v>413</v>
      </c>
      <c r="C1107">
        <v>104</v>
      </c>
      <c r="D1107">
        <v>12</v>
      </c>
      <c r="E1107">
        <v>38</v>
      </c>
      <c r="F1107">
        <v>54</v>
      </c>
      <c r="H1107" t="str">
        <f t="shared" si="28"/>
        <v>Grade 3 Boys McKernan A</v>
      </c>
      <c r="I1107">
        <f>COUNTIF('Point Totals by Grade-Gender'!A:A,'Team Points Summary'!H1107)</f>
        <v>1</v>
      </c>
      <c r="J1107">
        <f t="shared" si="27"/>
      </c>
    </row>
    <row r="1108" spans="1:10" ht="12.75">
      <c r="A1108">
        <v>9</v>
      </c>
      <c r="B1108" t="s">
        <v>63</v>
      </c>
      <c r="C1108">
        <v>108</v>
      </c>
      <c r="D1108">
        <v>16</v>
      </c>
      <c r="E1108">
        <v>21</v>
      </c>
      <c r="F1108">
        <v>71</v>
      </c>
      <c r="H1108" t="str">
        <f t="shared" si="28"/>
        <v>Grade 3 Boys George P. Nicholson A</v>
      </c>
      <c r="I1108">
        <f>COUNTIF('Point Totals by Grade-Gender'!A:A,'Team Points Summary'!H1108)</f>
        <v>1</v>
      </c>
      <c r="J1108">
        <f t="shared" si="27"/>
      </c>
    </row>
    <row r="1109" spans="1:10" ht="12.75">
      <c r="A1109">
        <v>10</v>
      </c>
      <c r="B1109" t="s">
        <v>51</v>
      </c>
      <c r="C1109">
        <v>113</v>
      </c>
      <c r="D1109">
        <v>14</v>
      </c>
      <c r="E1109">
        <v>49</v>
      </c>
      <c r="F1109">
        <v>50</v>
      </c>
      <c r="H1109" t="str">
        <f t="shared" si="28"/>
        <v>Grade 3 Boys Brander Gardens A</v>
      </c>
      <c r="I1109">
        <f>COUNTIF('Point Totals by Grade-Gender'!A:A,'Team Points Summary'!H1109)</f>
        <v>1</v>
      </c>
      <c r="J1109">
        <f t="shared" si="27"/>
      </c>
    </row>
    <row r="1110" spans="1:10" ht="12.75">
      <c r="A1110">
        <v>11</v>
      </c>
      <c r="B1110" t="s">
        <v>30</v>
      </c>
      <c r="C1110">
        <v>116</v>
      </c>
      <c r="D1110">
        <v>23</v>
      </c>
      <c r="E1110">
        <v>28</v>
      </c>
      <c r="F1110">
        <v>65</v>
      </c>
      <c r="H1110" t="str">
        <f t="shared" si="28"/>
        <v>Grade 3 Boys George H. Luck A</v>
      </c>
      <c r="I1110">
        <f>COUNTIF('Point Totals by Grade-Gender'!A:A,'Team Points Summary'!H1110)</f>
        <v>1</v>
      </c>
      <c r="J1110">
        <f t="shared" si="27"/>
      </c>
    </row>
    <row r="1111" spans="1:10" ht="12.75">
      <c r="A1111">
        <v>12</v>
      </c>
      <c r="B1111" t="s">
        <v>7</v>
      </c>
      <c r="C1111">
        <v>117</v>
      </c>
      <c r="D1111">
        <v>30</v>
      </c>
      <c r="E1111">
        <v>42</v>
      </c>
      <c r="F1111">
        <v>45</v>
      </c>
      <c r="H1111" t="str">
        <f t="shared" si="28"/>
        <v>Grade 3 Boys Rio Terrace B</v>
      </c>
      <c r="I1111">
        <f>COUNTIF('Point Totals by Grade-Gender'!A:A,'Team Points Summary'!H1111)</f>
        <v>1</v>
      </c>
      <c r="J1111">
        <f t="shared" si="27"/>
      </c>
    </row>
    <row r="1112" spans="1:10" ht="12.75">
      <c r="A1112">
        <v>13</v>
      </c>
      <c r="B1112" t="s">
        <v>16</v>
      </c>
      <c r="C1112">
        <v>120</v>
      </c>
      <c r="D1112">
        <v>13</v>
      </c>
      <c r="E1112">
        <v>48</v>
      </c>
      <c r="F1112">
        <v>59</v>
      </c>
      <c r="H1112" t="str">
        <f t="shared" si="28"/>
        <v>Grade 3 Boys Edmonton Christian West A</v>
      </c>
      <c r="I1112">
        <f>COUNTIF('Point Totals by Grade-Gender'!A:A,'Team Points Summary'!H1112)</f>
        <v>1</v>
      </c>
      <c r="J1112">
        <f t="shared" si="27"/>
      </c>
    </row>
    <row r="1113" spans="1:10" ht="12.75">
      <c r="A1113">
        <v>14</v>
      </c>
      <c r="B1113" t="s">
        <v>5</v>
      </c>
      <c r="C1113">
        <v>122</v>
      </c>
      <c r="D1113">
        <v>36</v>
      </c>
      <c r="E1113">
        <v>39</v>
      </c>
      <c r="F1113">
        <v>47</v>
      </c>
      <c r="H1113" t="str">
        <f t="shared" si="28"/>
        <v>Grade 3 Boys Parkallen A</v>
      </c>
      <c r="I1113">
        <f>COUNTIF('Point Totals by Grade-Gender'!A:A,'Team Points Summary'!H1113)</f>
        <v>1</v>
      </c>
      <c r="J1113">
        <f t="shared" si="27"/>
      </c>
    </row>
    <row r="1114" spans="1:10" ht="12.75">
      <c r="A1114">
        <v>15</v>
      </c>
      <c r="B1114" t="s">
        <v>10</v>
      </c>
      <c r="C1114">
        <v>129</v>
      </c>
      <c r="D1114">
        <v>33</v>
      </c>
      <c r="E1114">
        <v>41</v>
      </c>
      <c r="F1114">
        <v>55</v>
      </c>
      <c r="H1114" t="str">
        <f t="shared" si="28"/>
        <v>Grade 3 Boys Victoria A</v>
      </c>
      <c r="I1114">
        <f>COUNTIF('Point Totals by Grade-Gender'!A:A,'Team Points Summary'!H1114)</f>
        <v>1</v>
      </c>
      <c r="J1114">
        <f t="shared" si="27"/>
      </c>
    </row>
    <row r="1115" spans="1:10" ht="12.75">
      <c r="A1115">
        <v>16</v>
      </c>
      <c r="B1115" t="s">
        <v>242</v>
      </c>
      <c r="C1115">
        <v>134</v>
      </c>
      <c r="D1115">
        <v>26</v>
      </c>
      <c r="E1115">
        <v>44</v>
      </c>
      <c r="F1115">
        <v>64</v>
      </c>
      <c r="H1115" t="str">
        <f t="shared" si="28"/>
        <v>Grade 3 Boys Westglen A</v>
      </c>
      <c r="I1115">
        <f>COUNTIF('Point Totals by Grade-Gender'!A:A,'Team Points Summary'!H1115)</f>
        <v>1</v>
      </c>
      <c r="J1115">
        <f t="shared" si="27"/>
      </c>
    </row>
    <row r="1116" spans="1:10" ht="12.75">
      <c r="A1116">
        <v>17</v>
      </c>
      <c r="B1116" t="s">
        <v>3</v>
      </c>
      <c r="C1116">
        <v>137</v>
      </c>
      <c r="D1116">
        <v>40</v>
      </c>
      <c r="E1116">
        <v>46</v>
      </c>
      <c r="F1116">
        <v>51</v>
      </c>
      <c r="H1116" t="str">
        <f t="shared" si="28"/>
        <v>Grade 3 Boys Windsor Park B</v>
      </c>
      <c r="I1116">
        <f>COUNTIF('Point Totals by Grade-Gender'!A:A,'Team Points Summary'!H1116)</f>
        <v>1</v>
      </c>
      <c r="J1116">
        <f t="shared" si="27"/>
      </c>
    </row>
    <row r="1117" spans="1:10" ht="12.75">
      <c r="A1117">
        <v>18</v>
      </c>
      <c r="B1117" t="s">
        <v>6</v>
      </c>
      <c r="C1117">
        <v>149</v>
      </c>
      <c r="D1117">
        <v>17</v>
      </c>
      <c r="E1117">
        <v>56</v>
      </c>
      <c r="F1117">
        <v>76</v>
      </c>
      <c r="H1117" t="str">
        <f t="shared" si="28"/>
        <v>Grade 3 Boys Strathcona Christian Ac A</v>
      </c>
      <c r="I1117">
        <f>COUNTIF('Point Totals by Grade-Gender'!A:A,'Team Points Summary'!H1117)</f>
        <v>1</v>
      </c>
      <c r="J1117">
        <f t="shared" si="27"/>
      </c>
    </row>
    <row r="1118" spans="1:10" ht="12.75">
      <c r="A1118">
        <v>19</v>
      </c>
      <c r="B1118" t="s">
        <v>28</v>
      </c>
      <c r="C1118">
        <v>158</v>
      </c>
      <c r="D1118">
        <v>8</v>
      </c>
      <c r="E1118">
        <v>68</v>
      </c>
      <c r="F1118">
        <v>82</v>
      </c>
      <c r="H1118" t="str">
        <f t="shared" si="28"/>
        <v>Grade 3 Boys Greenview A</v>
      </c>
      <c r="I1118">
        <f>COUNTIF('Point Totals by Grade-Gender'!A:A,'Team Points Summary'!H1118)</f>
        <v>1</v>
      </c>
      <c r="J1118">
        <f t="shared" si="27"/>
      </c>
    </row>
    <row r="1119" spans="1:10" ht="12.75">
      <c r="A1119">
        <v>20</v>
      </c>
      <c r="B1119" t="s">
        <v>9</v>
      </c>
      <c r="C1119">
        <v>193</v>
      </c>
      <c r="D1119">
        <v>25</v>
      </c>
      <c r="E1119">
        <v>79</v>
      </c>
      <c r="F1119">
        <v>89</v>
      </c>
      <c r="H1119" t="str">
        <f t="shared" si="28"/>
        <v>Grade 3 Boys Pine Street A</v>
      </c>
      <c r="I1119">
        <f>COUNTIF('Point Totals by Grade-Gender'!A:A,'Team Points Summary'!H1119)</f>
        <v>1</v>
      </c>
      <c r="J1119">
        <f t="shared" si="27"/>
      </c>
    </row>
    <row r="1120" spans="1:10" ht="12.75">
      <c r="A1120">
        <v>21</v>
      </c>
      <c r="B1120" t="s">
        <v>233</v>
      </c>
      <c r="C1120">
        <v>207</v>
      </c>
      <c r="D1120">
        <v>62</v>
      </c>
      <c r="E1120">
        <v>72</v>
      </c>
      <c r="F1120">
        <v>73</v>
      </c>
      <c r="H1120" t="str">
        <f t="shared" si="28"/>
        <v>Grade 3 Boys Holyrood B</v>
      </c>
      <c r="I1120">
        <f>COUNTIF('Point Totals by Grade-Gender'!A:A,'Team Points Summary'!H1120)</f>
        <v>1</v>
      </c>
      <c r="J1120">
        <f t="shared" si="27"/>
      </c>
    </row>
    <row r="1121" spans="1:10" ht="12.75">
      <c r="A1121">
        <v>22</v>
      </c>
      <c r="B1121" t="s">
        <v>23</v>
      </c>
      <c r="C1121">
        <v>212</v>
      </c>
      <c r="D1121">
        <v>57</v>
      </c>
      <c r="E1121">
        <v>77</v>
      </c>
      <c r="F1121">
        <v>78</v>
      </c>
      <c r="H1121" t="str">
        <f t="shared" si="28"/>
        <v>Grade 3 Boys Earl Buxton B</v>
      </c>
      <c r="I1121">
        <f>COUNTIF('Point Totals by Grade-Gender'!A:A,'Team Points Summary'!H1121)</f>
        <v>1</v>
      </c>
      <c r="J1121">
        <f t="shared" si="27"/>
      </c>
    </row>
    <row r="1122" spans="1:10" ht="12.75">
      <c r="A1122">
        <v>23</v>
      </c>
      <c r="B1122" t="s">
        <v>17</v>
      </c>
      <c r="C1122">
        <v>234</v>
      </c>
      <c r="D1122">
        <v>60</v>
      </c>
      <c r="E1122">
        <v>83</v>
      </c>
      <c r="F1122">
        <v>91</v>
      </c>
      <c r="H1122" t="str">
        <f t="shared" si="28"/>
        <v>Grade 3 Boys Rio Terrace C</v>
      </c>
      <c r="I1122">
        <f>COUNTIF('Point Totals by Grade-Gender'!A:A,'Team Points Summary'!H1122)</f>
        <v>1</v>
      </c>
      <c r="J1122">
        <f t="shared" si="27"/>
      </c>
    </row>
    <row r="1123" spans="1:10" ht="12.75">
      <c r="A1123">
        <v>24</v>
      </c>
      <c r="B1123" t="s">
        <v>275</v>
      </c>
      <c r="C1123">
        <v>247</v>
      </c>
      <c r="D1123">
        <v>52</v>
      </c>
      <c r="E1123">
        <v>95</v>
      </c>
      <c r="F1123">
        <v>100</v>
      </c>
      <c r="H1123" t="str">
        <f t="shared" si="28"/>
        <v>Grade 3 Boys Johnny Bright A</v>
      </c>
      <c r="I1123">
        <f>COUNTIF('Point Totals by Grade-Gender'!A:A,'Team Points Summary'!H1123)</f>
        <v>1</v>
      </c>
      <c r="J1123">
        <f t="shared" si="27"/>
      </c>
    </row>
    <row r="1124" spans="1:10" ht="12.75">
      <c r="A1124">
        <v>25</v>
      </c>
      <c r="B1124" t="s">
        <v>419</v>
      </c>
      <c r="C1124">
        <v>249</v>
      </c>
      <c r="D1124">
        <v>63</v>
      </c>
      <c r="E1124">
        <v>90</v>
      </c>
      <c r="F1124">
        <v>96</v>
      </c>
      <c r="H1124" t="str">
        <f t="shared" si="28"/>
        <v>Grade 3 Boys McKernan B</v>
      </c>
      <c r="I1124">
        <f>COUNTIF('Point Totals by Grade-Gender'!A:A,'Team Points Summary'!H1124)</f>
        <v>1</v>
      </c>
      <c r="J1124">
        <f t="shared" si="27"/>
      </c>
    </row>
    <row r="1125" spans="1:10" ht="12.75">
      <c r="A1125">
        <v>26</v>
      </c>
      <c r="B1125" t="s">
        <v>20</v>
      </c>
      <c r="C1125">
        <v>266</v>
      </c>
      <c r="D1125">
        <v>37</v>
      </c>
      <c r="E1125">
        <v>101</v>
      </c>
      <c r="F1125">
        <v>128</v>
      </c>
      <c r="H1125" t="str">
        <f t="shared" si="28"/>
        <v>Grade 3 Boys Michael A. Kostek B</v>
      </c>
      <c r="I1125">
        <f>COUNTIF('Point Totals by Grade-Gender'!A:A,'Team Points Summary'!H1125)</f>
        <v>1</v>
      </c>
      <c r="J1125">
        <f t="shared" si="27"/>
      </c>
    </row>
    <row r="1126" spans="1:10" ht="12.75">
      <c r="A1126">
        <v>27</v>
      </c>
      <c r="B1126" t="s">
        <v>33</v>
      </c>
      <c r="C1126">
        <v>267</v>
      </c>
      <c r="D1126">
        <v>74</v>
      </c>
      <c r="E1126">
        <v>75</v>
      </c>
      <c r="F1126">
        <v>118</v>
      </c>
      <c r="H1126" t="str">
        <f t="shared" si="28"/>
        <v>Grade 3 Boys George H. Luck B</v>
      </c>
      <c r="I1126">
        <f>COUNTIF('Point Totals by Grade-Gender'!A:A,'Team Points Summary'!H1126)</f>
        <v>1</v>
      </c>
      <c r="J1126">
        <f t="shared" si="27"/>
      </c>
    </row>
    <row r="1127" spans="1:10" ht="12.75">
      <c r="A1127">
        <v>28</v>
      </c>
      <c r="B1127" t="s">
        <v>34</v>
      </c>
      <c r="C1127">
        <v>281</v>
      </c>
      <c r="D1127">
        <v>86</v>
      </c>
      <c r="E1127">
        <v>97</v>
      </c>
      <c r="F1127">
        <v>98</v>
      </c>
      <c r="H1127" t="str">
        <f t="shared" si="28"/>
        <v>Grade 3 Boys Greenview B</v>
      </c>
      <c r="I1127">
        <f>COUNTIF('Point Totals by Grade-Gender'!A:A,'Team Points Summary'!H1127)</f>
        <v>1</v>
      </c>
      <c r="J1127">
        <f t="shared" si="27"/>
      </c>
    </row>
    <row r="1128" spans="1:10" ht="12.75">
      <c r="A1128">
        <v>29</v>
      </c>
      <c r="B1128" t="s">
        <v>11</v>
      </c>
      <c r="C1128">
        <v>286</v>
      </c>
      <c r="D1128">
        <v>35</v>
      </c>
      <c r="E1128">
        <v>105</v>
      </c>
      <c r="F1128">
        <v>146</v>
      </c>
      <c r="H1128" t="str">
        <f t="shared" si="28"/>
        <v>Grade 3 Boys Meadowlark Christian A</v>
      </c>
      <c r="I1128">
        <f>COUNTIF('Point Totals by Grade-Gender'!A:A,'Team Points Summary'!H1128)</f>
        <v>1</v>
      </c>
      <c r="J1128">
        <f t="shared" si="27"/>
      </c>
    </row>
    <row r="1129" spans="1:10" ht="12.75">
      <c r="A1129">
        <v>30</v>
      </c>
      <c r="B1129" t="s">
        <v>604</v>
      </c>
      <c r="C1129">
        <v>291</v>
      </c>
      <c r="D1129">
        <v>84</v>
      </c>
      <c r="E1129">
        <v>99</v>
      </c>
      <c r="F1129">
        <v>108</v>
      </c>
      <c r="H1129" t="str">
        <f t="shared" si="28"/>
        <v>Grade 3 Boys Aldergrove B</v>
      </c>
      <c r="I1129">
        <f>COUNTIF('Point Totals by Grade-Gender'!A:A,'Team Points Summary'!H1129)</f>
        <v>1</v>
      </c>
      <c r="J1129">
        <f t="shared" si="27"/>
      </c>
    </row>
    <row r="1130" spans="1:10" ht="12.75">
      <c r="A1130">
        <v>31</v>
      </c>
      <c r="B1130" t="s">
        <v>276</v>
      </c>
      <c r="C1130">
        <v>305</v>
      </c>
      <c r="D1130">
        <v>58</v>
      </c>
      <c r="E1130">
        <v>121</v>
      </c>
      <c r="F1130">
        <v>126</v>
      </c>
      <c r="H1130" t="str">
        <f t="shared" si="28"/>
        <v>Grade 3 Boys Malmo A</v>
      </c>
      <c r="I1130">
        <f>COUNTIF('Point Totals by Grade-Gender'!A:A,'Team Points Summary'!H1130)</f>
        <v>1</v>
      </c>
      <c r="J1130">
        <f t="shared" si="27"/>
      </c>
    </row>
    <row r="1131" spans="1:10" ht="12.75">
      <c r="A1131">
        <v>32</v>
      </c>
      <c r="B1131" t="s">
        <v>37</v>
      </c>
      <c r="C1131">
        <v>318</v>
      </c>
      <c r="D1131">
        <v>102</v>
      </c>
      <c r="E1131">
        <v>103</v>
      </c>
      <c r="F1131">
        <v>113</v>
      </c>
      <c r="H1131" t="str">
        <f t="shared" si="28"/>
        <v>Grade 3 Boys Earl Buxton C</v>
      </c>
      <c r="I1131">
        <f>COUNTIF('Point Totals by Grade-Gender'!A:A,'Team Points Summary'!H1131)</f>
        <v>1</v>
      </c>
      <c r="J1131">
        <f t="shared" si="27"/>
      </c>
    </row>
    <row r="1132" spans="1:10" ht="12.75">
      <c r="A1132">
        <v>33</v>
      </c>
      <c r="B1132" t="s">
        <v>12</v>
      </c>
      <c r="C1132">
        <v>327</v>
      </c>
      <c r="D1132">
        <v>106</v>
      </c>
      <c r="E1132">
        <v>110</v>
      </c>
      <c r="F1132">
        <v>111</v>
      </c>
      <c r="H1132" t="str">
        <f t="shared" si="28"/>
        <v>Grade 3 Boys Crestwood A</v>
      </c>
      <c r="I1132">
        <f>COUNTIF('Point Totals by Grade-Gender'!A:A,'Team Points Summary'!H1132)</f>
        <v>1</v>
      </c>
      <c r="J1132">
        <f t="shared" si="27"/>
      </c>
    </row>
    <row r="1133" spans="1:10" ht="12.75">
      <c r="A1133">
        <v>34</v>
      </c>
      <c r="B1133" t="s">
        <v>401</v>
      </c>
      <c r="C1133">
        <v>328</v>
      </c>
      <c r="D1133">
        <v>104</v>
      </c>
      <c r="E1133">
        <v>109</v>
      </c>
      <c r="F1133">
        <v>115</v>
      </c>
      <c r="H1133" t="str">
        <f t="shared" si="28"/>
        <v>Grade 3 Boys Greenview C</v>
      </c>
      <c r="I1133">
        <f>COUNTIF('Point Totals by Grade-Gender'!A:A,'Team Points Summary'!H1133)</f>
        <v>1</v>
      </c>
      <c r="J1133">
        <f t="shared" si="27"/>
      </c>
    </row>
    <row r="1134" spans="1:10" ht="12.75">
      <c r="A1134">
        <v>35</v>
      </c>
      <c r="B1134" t="s">
        <v>32</v>
      </c>
      <c r="C1134">
        <v>354</v>
      </c>
      <c r="D1134">
        <v>80</v>
      </c>
      <c r="E1134">
        <v>135</v>
      </c>
      <c r="F1134">
        <v>139</v>
      </c>
      <c r="H1134" t="str">
        <f t="shared" si="28"/>
        <v>Grade 3 Boys Parkallen B</v>
      </c>
      <c r="I1134">
        <f>COUNTIF('Point Totals by Grade-Gender'!A:A,'Team Points Summary'!H1134)</f>
        <v>1</v>
      </c>
      <c r="J1134">
        <f t="shared" si="27"/>
      </c>
    </row>
    <row r="1135" spans="1:10" ht="12.75">
      <c r="A1135">
        <v>36</v>
      </c>
      <c r="B1135" t="s">
        <v>14</v>
      </c>
      <c r="C1135">
        <v>355</v>
      </c>
      <c r="D1135">
        <v>87</v>
      </c>
      <c r="E1135">
        <v>127</v>
      </c>
      <c r="F1135">
        <v>141</v>
      </c>
      <c r="H1135" t="str">
        <f t="shared" si="28"/>
        <v>Grade 3 Boys Strathcona Christian Ac B</v>
      </c>
      <c r="I1135">
        <f>COUNTIF('Point Totals by Grade-Gender'!A:A,'Team Points Summary'!H1135)</f>
        <v>1</v>
      </c>
      <c r="J1135">
        <f t="shared" si="27"/>
      </c>
    </row>
    <row r="1136" spans="1:10" ht="12.75">
      <c r="A1136">
        <v>37</v>
      </c>
      <c r="B1136" t="s">
        <v>40</v>
      </c>
      <c r="C1136">
        <v>383</v>
      </c>
      <c r="D1136">
        <v>117</v>
      </c>
      <c r="E1136">
        <v>130</v>
      </c>
      <c r="F1136">
        <v>136</v>
      </c>
      <c r="H1136" t="str">
        <f t="shared" si="28"/>
        <v>Grade 3 Boys Earl Buxton D</v>
      </c>
      <c r="I1136">
        <f>COUNTIF('Point Totals by Grade-Gender'!A:A,'Team Points Summary'!H1136)</f>
        <v>1</v>
      </c>
      <c r="J1136">
        <f t="shared" si="27"/>
      </c>
    </row>
    <row r="1137" spans="1:10" ht="12.75">
      <c r="A1137">
        <v>38</v>
      </c>
      <c r="B1137" t="s">
        <v>70</v>
      </c>
      <c r="C1137">
        <v>385</v>
      </c>
      <c r="D1137">
        <v>114</v>
      </c>
      <c r="E1137">
        <v>134</v>
      </c>
      <c r="F1137">
        <v>137</v>
      </c>
      <c r="H1137" t="str">
        <f t="shared" si="28"/>
        <v>Grade 3 Boys Crawford Plains A</v>
      </c>
      <c r="I1137">
        <f>COUNTIF('Point Totals by Grade-Gender'!A:A,'Team Points Summary'!H1137)</f>
        <v>1</v>
      </c>
      <c r="J1137">
        <f t="shared" si="27"/>
      </c>
    </row>
    <row r="1138" spans="1:10" ht="12.75">
      <c r="A1138">
        <v>39</v>
      </c>
      <c r="B1138" t="s">
        <v>38</v>
      </c>
      <c r="C1138">
        <v>395</v>
      </c>
      <c r="D1138">
        <v>119</v>
      </c>
      <c r="E1138">
        <v>124</v>
      </c>
      <c r="F1138">
        <v>152</v>
      </c>
      <c r="H1138" t="str">
        <f t="shared" si="28"/>
        <v>Grade 3 Boys George H. Luck C</v>
      </c>
      <c r="I1138">
        <f>COUNTIF('Point Totals by Grade-Gender'!A:A,'Team Points Summary'!H1138)</f>
        <v>1</v>
      </c>
      <c r="J1138">
        <f t="shared" si="27"/>
      </c>
    </row>
    <row r="1139" spans="1:10" ht="12.75">
      <c r="A1139">
        <v>40</v>
      </c>
      <c r="B1139" t="s">
        <v>271</v>
      </c>
      <c r="C1139">
        <v>409</v>
      </c>
      <c r="D1139">
        <v>116</v>
      </c>
      <c r="E1139">
        <v>145</v>
      </c>
      <c r="F1139">
        <v>148</v>
      </c>
      <c r="H1139" t="str">
        <f t="shared" si="28"/>
        <v>Grade 3 Boys Rio Terrace D</v>
      </c>
      <c r="I1139">
        <f>COUNTIF('Point Totals by Grade-Gender'!A:A,'Team Points Summary'!H1139)</f>
        <v>1</v>
      </c>
      <c r="J1139">
        <f t="shared" si="27"/>
      </c>
    </row>
    <row r="1140" spans="1:10" ht="12.75">
      <c r="A1140">
        <v>41</v>
      </c>
      <c r="B1140" t="s">
        <v>267</v>
      </c>
      <c r="C1140">
        <v>421</v>
      </c>
      <c r="D1140">
        <v>120</v>
      </c>
      <c r="E1140">
        <v>150</v>
      </c>
      <c r="F1140">
        <v>151</v>
      </c>
      <c r="H1140" t="str">
        <f t="shared" si="28"/>
        <v>Grade 3 Boys Holyrood C</v>
      </c>
      <c r="I1140">
        <f>COUNTIF('Point Totals by Grade-Gender'!A:A,'Team Points Summary'!H1140)</f>
        <v>1</v>
      </c>
      <c r="J1140">
        <f t="shared" si="27"/>
      </c>
    </row>
    <row r="1141" spans="3:10" ht="12.75">
      <c r="C1141">
        <f>SUM(C1100:C1140)</f>
        <v>8579</v>
      </c>
      <c r="H1141" s="1" t="s">
        <v>235</v>
      </c>
      <c r="I1141">
        <f>COUNTIF('Point Totals by Grade-Gender'!A:A,'Team Points Summary'!H1141)</f>
        <v>1</v>
      </c>
      <c r="J1141">
        <f t="shared" si="27"/>
      </c>
    </row>
    <row r="1143" ht="12.75">
      <c r="A1143" s="1" t="s">
        <v>605</v>
      </c>
    </row>
    <row r="1144" spans="1:10" ht="12.75">
      <c r="A1144">
        <v>1</v>
      </c>
      <c r="B1144" t="s">
        <v>1</v>
      </c>
      <c r="C1144">
        <v>15</v>
      </c>
      <c r="D1144">
        <v>1</v>
      </c>
      <c r="E1144">
        <v>2</v>
      </c>
      <c r="F1144">
        <v>12</v>
      </c>
      <c r="H1144" t="str">
        <f>CONCATENATE("Grade 4 Girls ",B1144)</f>
        <v>Grade 4 Girls Windsor Park A</v>
      </c>
      <c r="I1144">
        <f>COUNTIF('Point Totals by Grade-Gender'!A:A,'Team Points Summary'!H1144)</f>
        <v>1</v>
      </c>
      <c r="J1144">
        <f t="shared" si="27"/>
      </c>
    </row>
    <row r="1145" spans="1:10" ht="12.75">
      <c r="A1145">
        <v>2</v>
      </c>
      <c r="B1145" t="s">
        <v>6</v>
      </c>
      <c r="C1145">
        <v>50</v>
      </c>
      <c r="D1145">
        <v>3</v>
      </c>
      <c r="E1145">
        <v>11</v>
      </c>
      <c r="F1145">
        <v>36</v>
      </c>
      <c r="H1145" t="str">
        <f aca="true" t="shared" si="29" ref="H1145:H1168">CONCATENATE("Grade 4 Girls ",B1145)</f>
        <v>Grade 4 Girls Strathcona Christian Ac A</v>
      </c>
      <c r="I1145">
        <f>COUNTIF('Point Totals by Grade-Gender'!A:A,'Team Points Summary'!H1145)</f>
        <v>1</v>
      </c>
      <c r="J1145">
        <f t="shared" si="27"/>
      </c>
    </row>
    <row r="1146" spans="1:10" ht="12.75">
      <c r="A1146">
        <v>3</v>
      </c>
      <c r="B1146" t="s">
        <v>42</v>
      </c>
      <c r="C1146">
        <v>51</v>
      </c>
      <c r="D1146">
        <v>14</v>
      </c>
      <c r="E1146">
        <v>15</v>
      </c>
      <c r="F1146">
        <v>22</v>
      </c>
      <c r="H1146" t="str">
        <f t="shared" si="29"/>
        <v>Grade 4 Girls Westbrook A</v>
      </c>
      <c r="I1146">
        <f>COUNTIF('Point Totals by Grade-Gender'!A:A,'Team Points Summary'!H1146)</f>
        <v>1</v>
      </c>
      <c r="J1146">
        <f t="shared" si="27"/>
      </c>
    </row>
    <row r="1147" spans="1:10" ht="12.75">
      <c r="A1147">
        <v>4</v>
      </c>
      <c r="B1147" t="s">
        <v>74</v>
      </c>
      <c r="C1147">
        <v>61</v>
      </c>
      <c r="D1147">
        <v>5</v>
      </c>
      <c r="E1147">
        <v>25</v>
      </c>
      <c r="F1147">
        <v>31</v>
      </c>
      <c r="H1147" t="str">
        <f t="shared" si="29"/>
        <v>Grade 4 Girls Holyrood A</v>
      </c>
      <c r="I1147">
        <f>COUNTIF('Point Totals by Grade-Gender'!A:A,'Team Points Summary'!H1147)</f>
        <v>1</v>
      </c>
      <c r="J1147">
        <f t="shared" si="27"/>
      </c>
    </row>
    <row r="1148" spans="1:10" ht="12.75">
      <c r="A1148">
        <v>5</v>
      </c>
      <c r="B1148" t="s">
        <v>63</v>
      </c>
      <c r="C1148">
        <v>74</v>
      </c>
      <c r="D1148">
        <v>21</v>
      </c>
      <c r="E1148">
        <v>26</v>
      </c>
      <c r="F1148">
        <v>27</v>
      </c>
      <c r="H1148" t="str">
        <f t="shared" si="29"/>
        <v>Grade 4 Girls George P. Nicholson A</v>
      </c>
      <c r="I1148">
        <f>COUNTIF('Point Totals by Grade-Gender'!A:A,'Team Points Summary'!H1148)</f>
        <v>1</v>
      </c>
      <c r="J1148">
        <f t="shared" si="27"/>
      </c>
    </row>
    <row r="1149" spans="1:10" ht="12.75">
      <c r="A1149">
        <v>6</v>
      </c>
      <c r="B1149" t="s">
        <v>9</v>
      </c>
      <c r="C1149">
        <v>92</v>
      </c>
      <c r="D1149">
        <v>20</v>
      </c>
      <c r="E1149">
        <v>33</v>
      </c>
      <c r="F1149">
        <v>39</v>
      </c>
      <c r="H1149" t="str">
        <f t="shared" si="29"/>
        <v>Grade 4 Girls Pine Street A</v>
      </c>
      <c r="I1149">
        <f>COUNTIF('Point Totals by Grade-Gender'!A:A,'Team Points Summary'!H1149)</f>
        <v>1</v>
      </c>
      <c r="J1149">
        <f t="shared" si="27"/>
      </c>
    </row>
    <row r="1150" spans="1:10" ht="12.75">
      <c r="A1150">
        <v>7</v>
      </c>
      <c r="B1150" t="s">
        <v>274</v>
      </c>
      <c r="C1150">
        <v>107</v>
      </c>
      <c r="D1150">
        <v>28</v>
      </c>
      <c r="E1150">
        <v>30</v>
      </c>
      <c r="F1150">
        <v>49</v>
      </c>
      <c r="H1150" t="str">
        <f t="shared" si="29"/>
        <v>Grade 4 Girls Rideau Park A</v>
      </c>
      <c r="I1150">
        <f>COUNTIF('Point Totals by Grade-Gender'!A:A,'Team Points Summary'!H1150)</f>
        <v>1</v>
      </c>
      <c r="J1150">
        <f t="shared" si="27"/>
      </c>
    </row>
    <row r="1151" spans="1:10" ht="12.75">
      <c r="A1151">
        <v>8</v>
      </c>
      <c r="B1151" t="s">
        <v>283</v>
      </c>
      <c r="C1151">
        <v>108</v>
      </c>
      <c r="D1151">
        <v>17</v>
      </c>
      <c r="E1151">
        <v>44</v>
      </c>
      <c r="F1151">
        <v>47</v>
      </c>
      <c r="H1151" t="str">
        <f t="shared" si="29"/>
        <v>Grade 4 Girls Esther Starkman A</v>
      </c>
      <c r="I1151">
        <f>COUNTIF('Point Totals by Grade-Gender'!A:A,'Team Points Summary'!H1151)</f>
        <v>1</v>
      </c>
      <c r="J1151">
        <f t="shared" si="27"/>
      </c>
    </row>
    <row r="1152" spans="1:10" ht="12.75">
      <c r="A1152">
        <v>9</v>
      </c>
      <c r="B1152" t="s">
        <v>79</v>
      </c>
      <c r="C1152">
        <v>115</v>
      </c>
      <c r="D1152">
        <v>23</v>
      </c>
      <c r="E1152">
        <v>35</v>
      </c>
      <c r="F1152">
        <v>57</v>
      </c>
      <c r="H1152" t="str">
        <f t="shared" si="29"/>
        <v>Grade 4 Girls Malcolm Tweddle A</v>
      </c>
      <c r="I1152">
        <f>COUNTIF('Point Totals by Grade-Gender'!A:A,'Team Points Summary'!H1152)</f>
        <v>1</v>
      </c>
      <c r="J1152">
        <f t="shared" si="27"/>
      </c>
    </row>
    <row r="1153" spans="1:10" ht="12.75">
      <c r="A1153">
        <v>10</v>
      </c>
      <c r="B1153" t="s">
        <v>4</v>
      </c>
      <c r="C1153">
        <v>117</v>
      </c>
      <c r="D1153">
        <v>24</v>
      </c>
      <c r="E1153">
        <v>29</v>
      </c>
      <c r="F1153">
        <v>64</v>
      </c>
      <c r="H1153" t="str">
        <f t="shared" si="29"/>
        <v>Grade 4 Girls Earl Buxton A</v>
      </c>
      <c r="I1153">
        <f>COUNTIF('Point Totals by Grade-Gender'!A:A,'Team Points Summary'!H1153)</f>
        <v>1</v>
      </c>
      <c r="J1153">
        <f t="shared" si="27"/>
      </c>
    </row>
    <row r="1154" spans="1:10" ht="12.75">
      <c r="A1154">
        <v>11</v>
      </c>
      <c r="B1154" t="s">
        <v>43</v>
      </c>
      <c r="C1154">
        <v>145</v>
      </c>
      <c r="D1154">
        <v>16</v>
      </c>
      <c r="E1154">
        <v>18</v>
      </c>
      <c r="F1154">
        <v>111</v>
      </c>
      <c r="H1154" t="str">
        <f t="shared" si="29"/>
        <v>Grade 4 Girls Wes Hosford A</v>
      </c>
      <c r="I1154">
        <f>COUNTIF('Point Totals by Grade-Gender'!A:A,'Team Points Summary'!H1154)</f>
        <v>1</v>
      </c>
      <c r="J1154">
        <f t="shared" si="27"/>
      </c>
    </row>
    <row r="1155" spans="1:10" ht="12.75">
      <c r="A1155">
        <v>12</v>
      </c>
      <c r="B1155" t="s">
        <v>12</v>
      </c>
      <c r="C1155">
        <v>156</v>
      </c>
      <c r="D1155">
        <v>8</v>
      </c>
      <c r="E1155">
        <v>73</v>
      </c>
      <c r="F1155">
        <v>75</v>
      </c>
      <c r="H1155" t="str">
        <f t="shared" si="29"/>
        <v>Grade 4 Girls Crestwood A</v>
      </c>
      <c r="I1155">
        <f>COUNTIF('Point Totals by Grade-Gender'!A:A,'Team Points Summary'!H1155)</f>
        <v>1</v>
      </c>
      <c r="J1155">
        <f t="shared" si="27"/>
      </c>
    </row>
    <row r="1156" spans="1:10" ht="12.75">
      <c r="A1156">
        <v>13</v>
      </c>
      <c r="B1156" t="s">
        <v>21</v>
      </c>
      <c r="C1156">
        <v>157</v>
      </c>
      <c r="D1156">
        <v>48</v>
      </c>
      <c r="E1156">
        <v>54</v>
      </c>
      <c r="F1156">
        <v>55</v>
      </c>
      <c r="H1156" t="str">
        <f t="shared" si="29"/>
        <v>Grade 4 Girls Pine Street B</v>
      </c>
      <c r="I1156">
        <f>COUNTIF('Point Totals by Grade-Gender'!A:A,'Team Points Summary'!H1156)</f>
        <v>1</v>
      </c>
      <c r="J1156">
        <f t="shared" si="27"/>
      </c>
    </row>
    <row r="1157" spans="1:10" ht="12.75">
      <c r="A1157">
        <v>14</v>
      </c>
      <c r="B1157" t="s">
        <v>64</v>
      </c>
      <c r="C1157">
        <v>175</v>
      </c>
      <c r="D1157">
        <v>56</v>
      </c>
      <c r="E1157">
        <v>59</v>
      </c>
      <c r="F1157">
        <v>60</v>
      </c>
      <c r="H1157" t="str">
        <f t="shared" si="29"/>
        <v>Grade 4 Girls George P. Nicholson B</v>
      </c>
      <c r="I1157">
        <f>COUNTIF('Point Totals by Grade-Gender'!A:A,'Team Points Summary'!H1157)</f>
        <v>1</v>
      </c>
      <c r="J1157">
        <f t="shared" si="27"/>
      </c>
    </row>
    <row r="1158" spans="1:10" ht="12.75">
      <c r="A1158">
        <v>15</v>
      </c>
      <c r="B1158" t="s">
        <v>56</v>
      </c>
      <c r="C1158">
        <v>184</v>
      </c>
      <c r="D1158">
        <v>9</v>
      </c>
      <c r="E1158">
        <v>61</v>
      </c>
      <c r="F1158">
        <v>114</v>
      </c>
      <c r="H1158" t="str">
        <f t="shared" si="29"/>
        <v>Grade 4 Girls Keheewin A</v>
      </c>
      <c r="I1158">
        <f>COUNTIF('Point Totals by Grade-Gender'!A:A,'Team Points Summary'!H1158)</f>
        <v>1</v>
      </c>
      <c r="J1158">
        <f t="shared" si="27"/>
      </c>
    </row>
    <row r="1159" spans="1:10" ht="12.75">
      <c r="A1159">
        <v>16</v>
      </c>
      <c r="B1159" t="s">
        <v>44</v>
      </c>
      <c r="C1159">
        <v>188</v>
      </c>
      <c r="D1159">
        <v>41</v>
      </c>
      <c r="E1159">
        <v>46</v>
      </c>
      <c r="F1159">
        <v>101</v>
      </c>
      <c r="H1159" t="str">
        <f t="shared" si="29"/>
        <v>Grade 4 Girls Patricia Heights A</v>
      </c>
      <c r="I1159">
        <f>COUNTIF('Point Totals by Grade-Gender'!A:A,'Team Points Summary'!H1159)</f>
        <v>1</v>
      </c>
      <c r="J1159">
        <f t="shared" si="27"/>
      </c>
    </row>
    <row r="1160" spans="1:10" ht="12.75">
      <c r="A1160">
        <v>17</v>
      </c>
      <c r="B1160" t="s">
        <v>284</v>
      </c>
      <c r="C1160">
        <v>199</v>
      </c>
      <c r="D1160">
        <v>50</v>
      </c>
      <c r="E1160">
        <v>65</v>
      </c>
      <c r="F1160">
        <v>84</v>
      </c>
      <c r="H1160" t="str">
        <f t="shared" si="29"/>
        <v>Grade 4 Girls Esther Starkman B</v>
      </c>
      <c r="I1160">
        <f>COUNTIF('Point Totals by Grade-Gender'!A:A,'Team Points Summary'!H1160)</f>
        <v>1</v>
      </c>
      <c r="J1160">
        <f t="shared" si="27"/>
      </c>
    </row>
    <row r="1161" spans="1:10" ht="12.75">
      <c r="A1161">
        <v>18</v>
      </c>
      <c r="B1161" t="s">
        <v>28</v>
      </c>
      <c r="C1161">
        <v>227</v>
      </c>
      <c r="D1161">
        <v>71</v>
      </c>
      <c r="E1161">
        <v>74</v>
      </c>
      <c r="F1161">
        <v>82</v>
      </c>
      <c r="H1161" t="str">
        <f t="shared" si="29"/>
        <v>Grade 4 Girls Greenview A</v>
      </c>
      <c r="I1161">
        <f>COUNTIF('Point Totals by Grade-Gender'!A:A,'Team Points Summary'!H1161)</f>
        <v>1</v>
      </c>
      <c r="J1161">
        <f t="shared" si="27"/>
      </c>
    </row>
    <row r="1162" spans="1:10" ht="12.75">
      <c r="A1162">
        <v>19</v>
      </c>
      <c r="B1162" t="s">
        <v>30</v>
      </c>
      <c r="C1162">
        <v>233</v>
      </c>
      <c r="D1162">
        <v>72</v>
      </c>
      <c r="E1162">
        <v>80</v>
      </c>
      <c r="F1162">
        <v>81</v>
      </c>
      <c r="H1162" t="str">
        <f t="shared" si="29"/>
        <v>Grade 4 Girls George H. Luck A</v>
      </c>
      <c r="I1162">
        <f>COUNTIF('Point Totals by Grade-Gender'!A:A,'Team Points Summary'!H1162)</f>
        <v>1</v>
      </c>
      <c r="J1162">
        <f t="shared" si="27"/>
      </c>
    </row>
    <row r="1163" spans="1:10" ht="12.75">
      <c r="A1163">
        <v>20</v>
      </c>
      <c r="B1163" t="s">
        <v>23</v>
      </c>
      <c r="C1163">
        <v>246</v>
      </c>
      <c r="D1163">
        <v>66</v>
      </c>
      <c r="E1163">
        <v>86</v>
      </c>
      <c r="F1163">
        <v>94</v>
      </c>
      <c r="H1163" t="str">
        <f t="shared" si="29"/>
        <v>Grade 4 Girls Earl Buxton B</v>
      </c>
      <c r="I1163">
        <f>COUNTIF('Point Totals by Grade-Gender'!A:A,'Team Points Summary'!H1163)</f>
        <v>1</v>
      </c>
      <c r="J1163">
        <f t="shared" si="27"/>
      </c>
    </row>
    <row r="1164" spans="1:10" ht="12.75">
      <c r="A1164">
        <v>21</v>
      </c>
      <c r="B1164" t="s">
        <v>36</v>
      </c>
      <c r="C1164">
        <v>253</v>
      </c>
      <c r="D1164">
        <v>79</v>
      </c>
      <c r="E1164">
        <v>85</v>
      </c>
      <c r="F1164">
        <v>89</v>
      </c>
      <c r="H1164" t="str">
        <f t="shared" si="29"/>
        <v>Grade 4 Girls Pine Street C</v>
      </c>
      <c r="I1164">
        <f>COUNTIF('Point Totals by Grade-Gender'!A:A,'Team Points Summary'!H1164)</f>
        <v>1</v>
      </c>
      <c r="J1164">
        <f aca="true" t="shared" si="30" ref="J1164:J1227">IF(I1164=0,"MISSING","")</f>
      </c>
    </row>
    <row r="1165" spans="1:10" ht="12.75">
      <c r="A1165">
        <v>22</v>
      </c>
      <c r="B1165" t="s">
        <v>272</v>
      </c>
      <c r="C1165">
        <v>281</v>
      </c>
      <c r="D1165">
        <v>77</v>
      </c>
      <c r="E1165">
        <v>95</v>
      </c>
      <c r="F1165">
        <v>109</v>
      </c>
      <c r="H1165" t="str">
        <f t="shared" si="29"/>
        <v>Grade 4 Girls Garneau A</v>
      </c>
      <c r="I1165">
        <f>COUNTIF('Point Totals by Grade-Gender'!A:A,'Team Points Summary'!H1165)</f>
        <v>1</v>
      </c>
      <c r="J1165">
        <f t="shared" si="30"/>
      </c>
    </row>
    <row r="1166" spans="1:10" ht="12.75">
      <c r="A1166">
        <v>23</v>
      </c>
      <c r="B1166" t="s">
        <v>48</v>
      </c>
      <c r="C1166">
        <v>290</v>
      </c>
      <c r="D1166">
        <v>92</v>
      </c>
      <c r="E1166">
        <v>98</v>
      </c>
      <c r="F1166">
        <v>100</v>
      </c>
      <c r="H1166" t="str">
        <f t="shared" si="29"/>
        <v>Grade 4 Girls Pine Street D</v>
      </c>
      <c r="I1166">
        <f>COUNTIF('Point Totals by Grade-Gender'!A:A,'Team Points Summary'!H1166)</f>
        <v>1</v>
      </c>
      <c r="J1166">
        <f t="shared" si="30"/>
      </c>
    </row>
    <row r="1167" spans="1:10" ht="12.75">
      <c r="A1167">
        <v>24</v>
      </c>
      <c r="B1167" t="s">
        <v>285</v>
      </c>
      <c r="C1167">
        <v>346</v>
      </c>
      <c r="D1167">
        <v>113</v>
      </c>
      <c r="E1167">
        <v>116</v>
      </c>
      <c r="F1167">
        <v>117</v>
      </c>
      <c r="H1167" t="str">
        <f t="shared" si="29"/>
        <v>Grade 4 Girls Edmonton Khalsa A</v>
      </c>
      <c r="I1167">
        <f>COUNTIF('Point Totals by Grade-Gender'!A:A,'Team Points Summary'!H1167)</f>
        <v>1</v>
      </c>
      <c r="J1167">
        <f t="shared" si="30"/>
      </c>
    </row>
    <row r="1168" spans="1:10" ht="12.75">
      <c r="A1168">
        <v>25</v>
      </c>
      <c r="B1168" t="s">
        <v>288</v>
      </c>
      <c r="C1168">
        <v>361</v>
      </c>
      <c r="D1168">
        <v>119</v>
      </c>
      <c r="E1168">
        <v>120</v>
      </c>
      <c r="F1168">
        <v>122</v>
      </c>
      <c r="H1168" t="str">
        <f t="shared" si="29"/>
        <v>Grade 4 Girls Edmonton Khalsa B</v>
      </c>
      <c r="I1168">
        <f>COUNTIF('Point Totals by Grade-Gender'!A:A,'Team Points Summary'!H1168)</f>
        <v>1</v>
      </c>
      <c r="J1168">
        <f t="shared" si="30"/>
      </c>
    </row>
    <row r="1169" spans="3:10" ht="12.75">
      <c r="C1169">
        <f>SUM(C1144:C1168)</f>
        <v>4231</v>
      </c>
      <c r="H1169" s="1" t="s">
        <v>236</v>
      </c>
      <c r="I1169">
        <f>COUNTIF('Point Totals by Grade-Gender'!A:A,'Team Points Summary'!H1169)</f>
        <v>1</v>
      </c>
      <c r="J1169">
        <f t="shared" si="30"/>
      </c>
    </row>
    <row r="1171" ht="12.75">
      <c r="A1171" s="1" t="s">
        <v>606</v>
      </c>
    </row>
    <row r="1172" spans="1:10" ht="12.75">
      <c r="A1172">
        <v>1</v>
      </c>
      <c r="B1172" t="s">
        <v>405</v>
      </c>
      <c r="C1172">
        <v>36</v>
      </c>
      <c r="D1172">
        <v>6</v>
      </c>
      <c r="E1172">
        <v>13</v>
      </c>
      <c r="F1172">
        <v>17</v>
      </c>
      <c r="H1172" t="str">
        <f>CONCATENATE("Grade 4 Boys ",B1172)</f>
        <v>Grade 4 Boys Forest Heights A</v>
      </c>
      <c r="I1172">
        <f>COUNTIF('Point Totals by Grade-Gender'!A:A,'Team Points Summary'!H1172)</f>
        <v>1</v>
      </c>
      <c r="J1172">
        <f t="shared" si="30"/>
      </c>
    </row>
    <row r="1173" spans="1:10" ht="12.75">
      <c r="A1173">
        <v>2</v>
      </c>
      <c r="B1173" t="s">
        <v>4</v>
      </c>
      <c r="C1173">
        <v>49</v>
      </c>
      <c r="D1173">
        <v>10</v>
      </c>
      <c r="E1173">
        <v>11</v>
      </c>
      <c r="F1173">
        <v>28</v>
      </c>
      <c r="H1173" t="str">
        <f aca="true" t="shared" si="31" ref="H1173:H1208">CONCATENATE("Grade 4 Boys ",B1173)</f>
        <v>Grade 4 Boys Earl Buxton A</v>
      </c>
      <c r="I1173">
        <f>COUNTIF('Point Totals by Grade-Gender'!A:A,'Team Points Summary'!H1173)</f>
        <v>1</v>
      </c>
      <c r="J1173">
        <f t="shared" si="30"/>
      </c>
    </row>
    <row r="1174" spans="1:10" ht="12.75">
      <c r="A1174">
        <v>3</v>
      </c>
      <c r="B1174" t="s">
        <v>44</v>
      </c>
      <c r="C1174">
        <v>53</v>
      </c>
      <c r="D1174">
        <v>5</v>
      </c>
      <c r="E1174">
        <v>22</v>
      </c>
      <c r="F1174">
        <v>26</v>
      </c>
      <c r="H1174" t="str">
        <f t="shared" si="31"/>
        <v>Grade 4 Boys Patricia Heights A</v>
      </c>
      <c r="I1174">
        <f>COUNTIF('Point Totals by Grade-Gender'!A:A,'Team Points Summary'!H1174)</f>
        <v>1</v>
      </c>
      <c r="J1174">
        <f t="shared" si="30"/>
      </c>
    </row>
    <row r="1175" spans="1:10" ht="12.75">
      <c r="A1175">
        <v>4</v>
      </c>
      <c r="B1175" t="s">
        <v>13</v>
      </c>
      <c r="C1175">
        <v>61</v>
      </c>
      <c r="D1175">
        <v>7</v>
      </c>
      <c r="E1175">
        <v>20</v>
      </c>
      <c r="F1175">
        <v>34</v>
      </c>
      <c r="H1175" t="str">
        <f t="shared" si="31"/>
        <v>Grade 4 Boys Michael A. Kostek A</v>
      </c>
      <c r="I1175">
        <f>COUNTIF('Point Totals by Grade-Gender'!A:A,'Team Points Summary'!H1175)</f>
        <v>1</v>
      </c>
      <c r="J1175">
        <f t="shared" si="30"/>
      </c>
    </row>
    <row r="1176" spans="1:10" ht="12.75">
      <c r="A1176">
        <v>5</v>
      </c>
      <c r="B1176" t="s">
        <v>406</v>
      </c>
      <c r="C1176">
        <v>69</v>
      </c>
      <c r="D1176">
        <v>18</v>
      </c>
      <c r="E1176">
        <v>19</v>
      </c>
      <c r="F1176">
        <v>32</v>
      </c>
      <c r="H1176" t="str">
        <f t="shared" si="31"/>
        <v>Grade 4 Boys Forest Heights B</v>
      </c>
      <c r="I1176">
        <f>COUNTIF('Point Totals by Grade-Gender'!A:A,'Team Points Summary'!H1176)</f>
        <v>1</v>
      </c>
      <c r="J1176">
        <f t="shared" si="30"/>
      </c>
    </row>
    <row r="1177" spans="1:10" ht="12.75">
      <c r="A1177">
        <v>6</v>
      </c>
      <c r="B1177" t="s">
        <v>51</v>
      </c>
      <c r="C1177">
        <v>71</v>
      </c>
      <c r="D1177">
        <v>3</v>
      </c>
      <c r="E1177">
        <v>31</v>
      </c>
      <c r="F1177">
        <v>37</v>
      </c>
      <c r="H1177" t="str">
        <f t="shared" si="31"/>
        <v>Grade 4 Boys Brander Gardens A</v>
      </c>
      <c r="I1177">
        <f>COUNTIF('Point Totals by Grade-Gender'!A:A,'Team Points Summary'!H1177)</f>
        <v>1</v>
      </c>
      <c r="J1177">
        <f t="shared" si="30"/>
      </c>
    </row>
    <row r="1178" spans="1:10" ht="12.75">
      <c r="A1178">
        <v>7</v>
      </c>
      <c r="B1178" t="s">
        <v>5</v>
      </c>
      <c r="C1178">
        <v>78</v>
      </c>
      <c r="D1178">
        <v>12</v>
      </c>
      <c r="E1178">
        <v>16</v>
      </c>
      <c r="F1178">
        <v>50</v>
      </c>
      <c r="H1178" t="str">
        <f t="shared" si="31"/>
        <v>Grade 4 Boys Parkallen A</v>
      </c>
      <c r="I1178">
        <f>COUNTIF('Point Totals by Grade-Gender'!A:A,'Team Points Summary'!H1178)</f>
        <v>1</v>
      </c>
      <c r="J1178">
        <f t="shared" si="30"/>
      </c>
    </row>
    <row r="1179" spans="1:10" ht="12.75">
      <c r="A1179">
        <v>8</v>
      </c>
      <c r="B1179" t="s">
        <v>6</v>
      </c>
      <c r="C1179">
        <v>82</v>
      </c>
      <c r="D1179">
        <v>23</v>
      </c>
      <c r="E1179">
        <v>29</v>
      </c>
      <c r="F1179">
        <v>30</v>
      </c>
      <c r="H1179" t="str">
        <f t="shared" si="31"/>
        <v>Grade 4 Boys Strathcona Christian Ac A</v>
      </c>
      <c r="I1179">
        <f>COUNTIF('Point Totals by Grade-Gender'!A:A,'Team Points Summary'!H1179)</f>
        <v>1</v>
      </c>
      <c r="J1179">
        <f t="shared" si="30"/>
      </c>
    </row>
    <row r="1180" spans="1:10" ht="12.75">
      <c r="A1180">
        <v>9</v>
      </c>
      <c r="B1180" t="s">
        <v>275</v>
      </c>
      <c r="C1180">
        <v>90</v>
      </c>
      <c r="D1180">
        <v>14</v>
      </c>
      <c r="E1180">
        <v>33</v>
      </c>
      <c r="F1180">
        <v>43</v>
      </c>
      <c r="H1180" t="str">
        <f t="shared" si="31"/>
        <v>Grade 4 Boys Johnny Bright A</v>
      </c>
      <c r="I1180">
        <f>COUNTIF('Point Totals by Grade-Gender'!A:A,'Team Points Summary'!H1180)</f>
        <v>1</v>
      </c>
      <c r="J1180">
        <f t="shared" si="30"/>
      </c>
    </row>
    <row r="1181" spans="1:10" ht="12.75">
      <c r="A1181">
        <v>10</v>
      </c>
      <c r="B1181" t="s">
        <v>63</v>
      </c>
      <c r="C1181">
        <v>108</v>
      </c>
      <c r="D1181">
        <v>2</v>
      </c>
      <c r="E1181">
        <v>15</v>
      </c>
      <c r="F1181">
        <v>91</v>
      </c>
      <c r="H1181" t="str">
        <f t="shared" si="31"/>
        <v>Grade 4 Boys George P. Nicholson A</v>
      </c>
      <c r="I1181">
        <f>COUNTIF('Point Totals by Grade-Gender'!A:A,'Team Points Summary'!H1181)</f>
        <v>1</v>
      </c>
      <c r="J1181">
        <f t="shared" si="30"/>
      </c>
    </row>
    <row r="1182" spans="1:10" ht="12.75">
      <c r="A1182">
        <v>11</v>
      </c>
      <c r="B1182" t="s">
        <v>74</v>
      </c>
      <c r="C1182">
        <v>132</v>
      </c>
      <c r="D1182">
        <v>41</v>
      </c>
      <c r="E1182">
        <v>42</v>
      </c>
      <c r="F1182">
        <v>49</v>
      </c>
      <c r="H1182" t="str">
        <f t="shared" si="31"/>
        <v>Grade 4 Boys Holyrood A</v>
      </c>
      <c r="I1182">
        <f>COUNTIF('Point Totals by Grade-Gender'!A:A,'Team Points Summary'!H1182)</f>
        <v>1</v>
      </c>
      <c r="J1182">
        <f t="shared" si="30"/>
      </c>
    </row>
    <row r="1183" spans="1:10" ht="12.75">
      <c r="A1183">
        <v>12</v>
      </c>
      <c r="B1183" t="s">
        <v>421</v>
      </c>
      <c r="C1183">
        <v>151</v>
      </c>
      <c r="D1183">
        <v>35</v>
      </c>
      <c r="E1183">
        <v>36</v>
      </c>
      <c r="F1183">
        <v>80</v>
      </c>
      <c r="H1183" t="str">
        <f t="shared" si="31"/>
        <v>Grade 4 Boys Bessie Nichols A</v>
      </c>
      <c r="I1183">
        <f>COUNTIF('Point Totals by Grade-Gender'!A:A,'Team Points Summary'!H1183)</f>
        <v>1</v>
      </c>
      <c r="J1183">
        <f t="shared" si="30"/>
      </c>
    </row>
    <row r="1184" spans="1:10" ht="12.75">
      <c r="A1184">
        <v>13</v>
      </c>
      <c r="B1184" t="s">
        <v>14</v>
      </c>
      <c r="C1184">
        <v>155</v>
      </c>
      <c r="D1184">
        <v>38</v>
      </c>
      <c r="E1184">
        <v>40</v>
      </c>
      <c r="F1184">
        <v>77</v>
      </c>
      <c r="H1184" t="str">
        <f t="shared" si="31"/>
        <v>Grade 4 Boys Strathcona Christian Ac B</v>
      </c>
      <c r="I1184">
        <f>COUNTIF('Point Totals by Grade-Gender'!A:A,'Team Points Summary'!H1184)</f>
        <v>1</v>
      </c>
      <c r="J1184">
        <f t="shared" si="30"/>
      </c>
    </row>
    <row r="1185" spans="1:10" ht="12.75">
      <c r="A1185">
        <v>14</v>
      </c>
      <c r="B1185" t="s">
        <v>32</v>
      </c>
      <c r="C1185">
        <v>164</v>
      </c>
      <c r="D1185">
        <v>53</v>
      </c>
      <c r="E1185">
        <v>54</v>
      </c>
      <c r="F1185">
        <v>57</v>
      </c>
      <c r="H1185" t="str">
        <f t="shared" si="31"/>
        <v>Grade 4 Boys Parkallen B</v>
      </c>
      <c r="I1185">
        <f>COUNTIF('Point Totals by Grade-Gender'!A:A,'Team Points Summary'!H1185)</f>
        <v>1</v>
      </c>
      <c r="J1185">
        <f t="shared" si="30"/>
      </c>
    </row>
    <row r="1186" spans="1:10" ht="12.75">
      <c r="A1186">
        <v>15</v>
      </c>
      <c r="B1186" t="s">
        <v>233</v>
      </c>
      <c r="C1186">
        <v>178</v>
      </c>
      <c r="D1186">
        <v>51</v>
      </c>
      <c r="E1186">
        <v>60</v>
      </c>
      <c r="F1186">
        <v>67</v>
      </c>
      <c r="H1186" t="str">
        <f t="shared" si="31"/>
        <v>Grade 4 Boys Holyrood B</v>
      </c>
      <c r="I1186">
        <f>COUNTIF('Point Totals by Grade-Gender'!A:A,'Team Points Summary'!H1186)</f>
        <v>1</v>
      </c>
      <c r="J1186">
        <f t="shared" si="30"/>
      </c>
    </row>
    <row r="1187" spans="1:10" ht="12.75">
      <c r="A1187">
        <v>16</v>
      </c>
      <c r="B1187" t="s">
        <v>42</v>
      </c>
      <c r="C1187">
        <v>182</v>
      </c>
      <c r="D1187">
        <v>48</v>
      </c>
      <c r="E1187">
        <v>61</v>
      </c>
      <c r="F1187">
        <v>73</v>
      </c>
      <c r="H1187" t="str">
        <f t="shared" si="31"/>
        <v>Grade 4 Boys Westbrook A</v>
      </c>
      <c r="I1187">
        <f>COUNTIF('Point Totals by Grade-Gender'!A:A,'Team Points Summary'!H1187)</f>
        <v>1</v>
      </c>
      <c r="J1187">
        <f t="shared" si="30"/>
      </c>
    </row>
    <row r="1188" spans="1:10" ht="12.75">
      <c r="A1188">
        <v>17</v>
      </c>
      <c r="B1188" t="s">
        <v>2</v>
      </c>
      <c r="C1188">
        <v>192</v>
      </c>
      <c r="D1188">
        <v>8</v>
      </c>
      <c r="E1188">
        <v>65</v>
      </c>
      <c r="F1188">
        <v>119</v>
      </c>
      <c r="H1188" t="str">
        <f t="shared" si="31"/>
        <v>Grade 4 Boys Rio Terrace A</v>
      </c>
      <c r="I1188">
        <f>COUNTIF('Point Totals by Grade-Gender'!A:A,'Team Points Summary'!H1188)</f>
        <v>1</v>
      </c>
      <c r="J1188">
        <f t="shared" si="30"/>
      </c>
    </row>
    <row r="1189" spans="1:10" ht="12.75">
      <c r="A1189">
        <v>18</v>
      </c>
      <c r="B1189" t="s">
        <v>70</v>
      </c>
      <c r="C1189">
        <v>198</v>
      </c>
      <c r="D1189">
        <v>9</v>
      </c>
      <c r="E1189">
        <v>52</v>
      </c>
      <c r="F1189">
        <v>137</v>
      </c>
      <c r="H1189" t="str">
        <f t="shared" si="31"/>
        <v>Grade 4 Boys Crawford Plains A</v>
      </c>
      <c r="I1189">
        <f>COUNTIF('Point Totals by Grade-Gender'!A:A,'Team Points Summary'!H1189)</f>
        <v>1</v>
      </c>
      <c r="J1189">
        <f t="shared" si="30"/>
      </c>
    </row>
    <row r="1190" spans="1:10" ht="12.75">
      <c r="A1190">
        <v>19</v>
      </c>
      <c r="B1190" t="s">
        <v>43</v>
      </c>
      <c r="C1190">
        <v>200</v>
      </c>
      <c r="D1190">
        <v>21</v>
      </c>
      <c r="E1190">
        <v>76</v>
      </c>
      <c r="F1190">
        <v>103</v>
      </c>
      <c r="H1190" t="str">
        <f t="shared" si="31"/>
        <v>Grade 4 Boys Wes Hosford A</v>
      </c>
      <c r="I1190">
        <f>COUNTIF('Point Totals by Grade-Gender'!A:A,'Team Points Summary'!H1190)</f>
        <v>1</v>
      </c>
      <c r="J1190">
        <f t="shared" si="30"/>
      </c>
    </row>
    <row r="1191" spans="1:10" ht="12.75">
      <c r="A1191">
        <v>20</v>
      </c>
      <c r="B1191" t="s">
        <v>422</v>
      </c>
      <c r="C1191">
        <v>224</v>
      </c>
      <c r="D1191">
        <v>45</v>
      </c>
      <c r="E1191">
        <v>72</v>
      </c>
      <c r="F1191">
        <v>107</v>
      </c>
      <c r="H1191" t="str">
        <f t="shared" si="31"/>
        <v>Grade 4 Boys Balwin A</v>
      </c>
      <c r="I1191">
        <f>COUNTIF('Point Totals by Grade-Gender'!A:A,'Team Points Summary'!H1191)</f>
        <v>1</v>
      </c>
      <c r="J1191">
        <f t="shared" si="30"/>
      </c>
    </row>
    <row r="1192" spans="1:10" ht="12.75">
      <c r="A1192">
        <v>21</v>
      </c>
      <c r="B1192" t="s">
        <v>49</v>
      </c>
      <c r="C1192">
        <v>225</v>
      </c>
      <c r="D1192">
        <v>4</v>
      </c>
      <c r="E1192">
        <v>69</v>
      </c>
      <c r="F1192">
        <v>152</v>
      </c>
      <c r="H1192" t="str">
        <f t="shared" si="31"/>
        <v>Grade 4 Boys Donnan A</v>
      </c>
      <c r="I1192">
        <f>COUNTIF('Point Totals by Grade-Gender'!A:A,'Team Points Summary'!H1192)</f>
        <v>1</v>
      </c>
      <c r="J1192">
        <f t="shared" si="30"/>
      </c>
    </row>
    <row r="1193" spans="1:10" ht="12.75">
      <c r="A1193">
        <v>22</v>
      </c>
      <c r="B1193" t="s">
        <v>69</v>
      </c>
      <c r="C1193">
        <v>228</v>
      </c>
      <c r="D1193">
        <v>39</v>
      </c>
      <c r="E1193">
        <v>81</v>
      </c>
      <c r="F1193">
        <v>108</v>
      </c>
      <c r="H1193" t="str">
        <f t="shared" si="31"/>
        <v>Grade 4 Boys Steinhauer A</v>
      </c>
      <c r="I1193">
        <f>COUNTIF('Point Totals by Grade-Gender'!A:A,'Team Points Summary'!H1193)</f>
        <v>1</v>
      </c>
      <c r="J1193">
        <f t="shared" si="30"/>
      </c>
    </row>
    <row r="1194" spans="1:10" ht="12.75">
      <c r="A1194">
        <v>23</v>
      </c>
      <c r="B1194" t="s">
        <v>281</v>
      </c>
      <c r="C1194">
        <v>243</v>
      </c>
      <c r="D1194">
        <v>59</v>
      </c>
      <c r="E1194">
        <v>88</v>
      </c>
      <c r="F1194">
        <v>96</v>
      </c>
      <c r="H1194" t="str">
        <f t="shared" si="31"/>
        <v>Grade 4 Boys Johnny Bright B</v>
      </c>
      <c r="I1194">
        <f>COUNTIF('Point Totals by Grade-Gender'!A:A,'Team Points Summary'!H1194)</f>
        <v>1</v>
      </c>
      <c r="J1194">
        <f t="shared" si="30"/>
      </c>
    </row>
    <row r="1195" spans="1:10" ht="12.75">
      <c r="A1195">
        <v>24</v>
      </c>
      <c r="B1195" t="s">
        <v>242</v>
      </c>
      <c r="C1195">
        <v>243</v>
      </c>
      <c r="D1195">
        <v>71</v>
      </c>
      <c r="E1195">
        <v>85</v>
      </c>
      <c r="F1195">
        <v>87</v>
      </c>
      <c r="H1195" t="str">
        <f t="shared" si="31"/>
        <v>Grade 4 Boys Westglen A</v>
      </c>
      <c r="I1195">
        <f>COUNTIF('Point Totals by Grade-Gender'!A:A,'Team Points Summary'!H1195)</f>
        <v>1</v>
      </c>
      <c r="J1195">
        <f t="shared" si="30"/>
      </c>
    </row>
    <row r="1196" spans="1:10" ht="12.75">
      <c r="A1196">
        <v>25</v>
      </c>
      <c r="B1196" t="s">
        <v>413</v>
      </c>
      <c r="C1196">
        <v>273</v>
      </c>
      <c r="D1196">
        <v>62</v>
      </c>
      <c r="E1196">
        <v>93</v>
      </c>
      <c r="F1196">
        <v>118</v>
      </c>
      <c r="H1196" t="str">
        <f t="shared" si="31"/>
        <v>Grade 4 Boys McKernan A</v>
      </c>
      <c r="I1196">
        <f>COUNTIF('Point Totals by Grade-Gender'!A:A,'Team Points Summary'!H1196)</f>
        <v>1</v>
      </c>
      <c r="J1196">
        <f t="shared" si="30"/>
      </c>
    </row>
    <row r="1197" spans="1:10" ht="12.75">
      <c r="A1197">
        <v>26</v>
      </c>
      <c r="B1197" t="s">
        <v>46</v>
      </c>
      <c r="C1197">
        <v>274</v>
      </c>
      <c r="D1197">
        <v>84</v>
      </c>
      <c r="E1197">
        <v>89</v>
      </c>
      <c r="F1197">
        <v>101</v>
      </c>
      <c r="H1197" t="str">
        <f t="shared" si="31"/>
        <v>Grade 4 Boys Richard Secord A</v>
      </c>
      <c r="I1197">
        <f>COUNTIF('Point Totals by Grade-Gender'!A:A,'Team Points Summary'!H1197)</f>
        <v>1</v>
      </c>
      <c r="J1197">
        <f t="shared" si="30"/>
      </c>
    </row>
    <row r="1198" spans="1:10" ht="12.75">
      <c r="A1198">
        <v>27</v>
      </c>
      <c r="B1198" t="s">
        <v>9</v>
      </c>
      <c r="C1198">
        <v>283</v>
      </c>
      <c r="D1198">
        <v>24</v>
      </c>
      <c r="E1198">
        <v>129</v>
      </c>
      <c r="F1198">
        <v>130</v>
      </c>
      <c r="H1198" t="str">
        <f t="shared" si="31"/>
        <v>Grade 4 Boys Pine Street A</v>
      </c>
      <c r="I1198">
        <f>COUNTIF('Point Totals by Grade-Gender'!A:A,'Team Points Summary'!H1198)</f>
        <v>1</v>
      </c>
      <c r="J1198">
        <f t="shared" si="30"/>
      </c>
    </row>
    <row r="1199" spans="1:10" ht="12.75">
      <c r="A1199">
        <v>28</v>
      </c>
      <c r="B1199" t="s">
        <v>11</v>
      </c>
      <c r="C1199">
        <v>297</v>
      </c>
      <c r="D1199">
        <v>98</v>
      </c>
      <c r="E1199">
        <v>99</v>
      </c>
      <c r="F1199">
        <v>100</v>
      </c>
      <c r="H1199" t="str">
        <f t="shared" si="31"/>
        <v>Grade 4 Boys Meadowlark Christian A</v>
      </c>
      <c r="I1199">
        <f>COUNTIF('Point Totals by Grade-Gender'!A:A,'Team Points Summary'!H1199)</f>
        <v>1</v>
      </c>
      <c r="J1199">
        <f t="shared" si="30"/>
      </c>
    </row>
    <row r="1200" spans="1:10" ht="12.75">
      <c r="A1200">
        <v>29</v>
      </c>
      <c r="B1200" t="s">
        <v>79</v>
      </c>
      <c r="C1200">
        <v>300</v>
      </c>
      <c r="D1200">
        <v>79</v>
      </c>
      <c r="E1200">
        <v>109</v>
      </c>
      <c r="F1200">
        <v>112</v>
      </c>
      <c r="H1200" t="str">
        <f t="shared" si="31"/>
        <v>Grade 4 Boys Malcolm Tweddle A</v>
      </c>
      <c r="I1200">
        <f>COUNTIF('Point Totals by Grade-Gender'!A:A,'Team Points Summary'!H1200)</f>
        <v>1</v>
      </c>
      <c r="J1200">
        <f t="shared" si="30"/>
      </c>
    </row>
    <row r="1201" spans="1:10" ht="12.75">
      <c r="A1201">
        <v>30</v>
      </c>
      <c r="B1201" t="s">
        <v>23</v>
      </c>
      <c r="C1201">
        <v>315</v>
      </c>
      <c r="D1201">
        <v>66</v>
      </c>
      <c r="E1201">
        <v>115</v>
      </c>
      <c r="F1201">
        <v>134</v>
      </c>
      <c r="H1201" t="str">
        <f t="shared" si="31"/>
        <v>Grade 4 Boys Earl Buxton B</v>
      </c>
      <c r="I1201">
        <f>COUNTIF('Point Totals by Grade-Gender'!A:A,'Team Points Summary'!H1201)</f>
        <v>1</v>
      </c>
      <c r="J1201">
        <f t="shared" si="30"/>
      </c>
    </row>
    <row r="1202" spans="1:10" ht="12.75">
      <c r="A1202">
        <v>31</v>
      </c>
      <c r="B1202" t="s">
        <v>408</v>
      </c>
      <c r="C1202">
        <v>349</v>
      </c>
      <c r="D1202">
        <v>90</v>
      </c>
      <c r="E1202">
        <v>127</v>
      </c>
      <c r="F1202">
        <v>132</v>
      </c>
      <c r="H1202" t="str">
        <f t="shared" si="31"/>
        <v>Grade 4 Boys Westglen B</v>
      </c>
      <c r="I1202">
        <f>COUNTIF('Point Totals by Grade-Gender'!A:A,'Team Points Summary'!H1202)</f>
        <v>1</v>
      </c>
      <c r="J1202">
        <f t="shared" si="30"/>
      </c>
    </row>
    <row r="1203" spans="1:10" ht="12.75">
      <c r="A1203">
        <v>32</v>
      </c>
      <c r="B1203" t="s">
        <v>41</v>
      </c>
      <c r="C1203">
        <v>351</v>
      </c>
      <c r="D1203">
        <v>58</v>
      </c>
      <c r="E1203">
        <v>146</v>
      </c>
      <c r="F1203">
        <v>147</v>
      </c>
      <c r="H1203" t="str">
        <f t="shared" si="31"/>
        <v>Grade 4 Boys Parkallen C</v>
      </c>
      <c r="I1203">
        <f>COUNTIF('Point Totals by Grade-Gender'!A:A,'Team Points Summary'!H1203)</f>
        <v>1</v>
      </c>
      <c r="J1203">
        <f t="shared" si="30"/>
      </c>
    </row>
    <row r="1204" spans="1:10" ht="12.75">
      <c r="A1204">
        <v>33</v>
      </c>
      <c r="B1204" t="s">
        <v>285</v>
      </c>
      <c r="C1204">
        <v>369</v>
      </c>
      <c r="D1204">
        <v>78</v>
      </c>
      <c r="E1204">
        <v>143</v>
      </c>
      <c r="F1204">
        <v>148</v>
      </c>
      <c r="H1204" t="str">
        <f t="shared" si="31"/>
        <v>Grade 4 Boys Edmonton Khalsa A</v>
      </c>
      <c r="I1204">
        <f>COUNTIF('Point Totals by Grade-Gender'!A:A,'Team Points Summary'!H1204)</f>
        <v>1</v>
      </c>
      <c r="J1204">
        <f t="shared" si="30"/>
      </c>
    </row>
    <row r="1205" spans="1:10" ht="12.75">
      <c r="A1205">
        <v>34</v>
      </c>
      <c r="B1205" t="s">
        <v>56</v>
      </c>
      <c r="C1205">
        <v>380</v>
      </c>
      <c r="D1205">
        <v>121</v>
      </c>
      <c r="E1205">
        <v>126</v>
      </c>
      <c r="F1205">
        <v>133</v>
      </c>
      <c r="H1205" t="str">
        <f t="shared" si="31"/>
        <v>Grade 4 Boys Keheewin A</v>
      </c>
      <c r="I1205">
        <f>COUNTIF('Point Totals by Grade-Gender'!A:A,'Team Points Summary'!H1205)</f>
        <v>1</v>
      </c>
      <c r="J1205">
        <f t="shared" si="30"/>
      </c>
    </row>
    <row r="1206" spans="1:10" ht="12.75">
      <c r="A1206">
        <v>35</v>
      </c>
      <c r="B1206" t="s">
        <v>15</v>
      </c>
      <c r="C1206">
        <v>387</v>
      </c>
      <c r="D1206">
        <v>123</v>
      </c>
      <c r="E1206">
        <v>125</v>
      </c>
      <c r="F1206">
        <v>139</v>
      </c>
      <c r="H1206" t="str">
        <f t="shared" si="31"/>
        <v>Grade 4 Boys Meadowlark Christian B</v>
      </c>
      <c r="I1206">
        <f>COUNTIF('Point Totals by Grade-Gender'!A:A,'Team Points Summary'!H1206)</f>
        <v>1</v>
      </c>
      <c r="J1206">
        <f t="shared" si="30"/>
      </c>
    </row>
    <row r="1207" spans="1:10" ht="12.75">
      <c r="A1207">
        <v>36</v>
      </c>
      <c r="B1207" t="s">
        <v>288</v>
      </c>
      <c r="C1207">
        <v>450</v>
      </c>
      <c r="D1207">
        <v>149</v>
      </c>
      <c r="E1207">
        <v>150</v>
      </c>
      <c r="F1207">
        <v>151</v>
      </c>
      <c r="H1207" t="str">
        <f t="shared" si="31"/>
        <v>Grade 4 Boys Edmonton Khalsa B</v>
      </c>
      <c r="I1207">
        <f>COUNTIF('Point Totals by Grade-Gender'!A:A,'Team Points Summary'!H1207)</f>
        <v>1</v>
      </c>
      <c r="J1207">
        <f t="shared" si="30"/>
      </c>
    </row>
    <row r="1208" spans="1:10" ht="12.75">
      <c r="A1208">
        <v>37</v>
      </c>
      <c r="B1208" t="s">
        <v>428</v>
      </c>
      <c r="C1208">
        <v>467</v>
      </c>
      <c r="D1208">
        <v>154</v>
      </c>
      <c r="E1208">
        <v>156</v>
      </c>
      <c r="F1208">
        <v>157</v>
      </c>
      <c r="H1208" t="str">
        <f t="shared" si="31"/>
        <v>Grade 4 Boys Edmonton Khalsa C</v>
      </c>
      <c r="I1208">
        <f>COUNTIF('Point Totals by Grade-Gender'!A:A,'Team Points Summary'!H1208)</f>
        <v>1</v>
      </c>
      <c r="J1208">
        <f t="shared" si="30"/>
      </c>
    </row>
    <row r="1209" spans="3:10" ht="12.75">
      <c r="C1209">
        <f>SUM(C1172:C1208)</f>
        <v>7907</v>
      </c>
      <c r="H1209" s="1" t="s">
        <v>237</v>
      </c>
      <c r="I1209">
        <f>COUNTIF('Point Totals by Grade-Gender'!A:A,'Team Points Summary'!H1209)</f>
        <v>1</v>
      </c>
      <c r="J1209">
        <f t="shared" si="30"/>
      </c>
    </row>
    <row r="1211" ht="12.75">
      <c r="A1211" s="1" t="s">
        <v>607</v>
      </c>
    </row>
    <row r="1212" spans="1:10" ht="12.75">
      <c r="A1212">
        <v>1</v>
      </c>
      <c r="B1212" t="s">
        <v>4</v>
      </c>
      <c r="C1212">
        <v>31</v>
      </c>
      <c r="D1212">
        <v>1</v>
      </c>
      <c r="E1212">
        <v>13</v>
      </c>
      <c r="F1212">
        <v>17</v>
      </c>
      <c r="H1212" t="str">
        <f>CONCATENATE("Grade 5 Girls ",B1212)</f>
        <v>Grade 5 Girls Earl Buxton A</v>
      </c>
      <c r="I1212">
        <f>COUNTIF('Point Totals by Grade-Gender'!A:A,'Team Points Summary'!H1212)</f>
        <v>1</v>
      </c>
      <c r="J1212">
        <f t="shared" si="30"/>
      </c>
    </row>
    <row r="1213" spans="1:10" ht="12.75">
      <c r="A1213">
        <v>2</v>
      </c>
      <c r="B1213" t="s">
        <v>2</v>
      </c>
      <c r="C1213">
        <v>37</v>
      </c>
      <c r="D1213">
        <v>7</v>
      </c>
      <c r="E1213">
        <v>14</v>
      </c>
      <c r="F1213">
        <v>16</v>
      </c>
      <c r="H1213" t="str">
        <f aca="true" t="shared" si="32" ref="H1213:H1240">CONCATENATE("Grade 5 Girls ",B1213)</f>
        <v>Grade 5 Girls Rio Terrace A</v>
      </c>
      <c r="I1213">
        <f>COUNTIF('Point Totals by Grade-Gender'!A:A,'Team Points Summary'!H1213)</f>
        <v>1</v>
      </c>
      <c r="J1213">
        <f t="shared" si="30"/>
      </c>
    </row>
    <row r="1214" spans="1:10" ht="12.75">
      <c r="A1214">
        <v>3</v>
      </c>
      <c r="B1214" t="s">
        <v>1</v>
      </c>
      <c r="C1214">
        <v>61</v>
      </c>
      <c r="D1214">
        <v>5</v>
      </c>
      <c r="E1214">
        <v>26</v>
      </c>
      <c r="F1214">
        <v>30</v>
      </c>
      <c r="H1214" t="str">
        <f t="shared" si="32"/>
        <v>Grade 5 Girls Windsor Park A</v>
      </c>
      <c r="I1214">
        <f>COUNTIF('Point Totals by Grade-Gender'!A:A,'Team Points Summary'!H1214)</f>
        <v>1</v>
      </c>
      <c r="J1214">
        <f t="shared" si="30"/>
      </c>
    </row>
    <row r="1215" spans="1:10" ht="12.75">
      <c r="A1215">
        <v>4</v>
      </c>
      <c r="B1215" t="s">
        <v>56</v>
      </c>
      <c r="C1215">
        <v>74</v>
      </c>
      <c r="D1215">
        <v>12</v>
      </c>
      <c r="E1215">
        <v>25</v>
      </c>
      <c r="F1215">
        <v>37</v>
      </c>
      <c r="H1215" t="str">
        <f t="shared" si="32"/>
        <v>Grade 5 Girls Keheewin A</v>
      </c>
      <c r="I1215">
        <f>COUNTIF('Point Totals by Grade-Gender'!A:A,'Team Points Summary'!H1215)</f>
        <v>1</v>
      </c>
      <c r="J1215">
        <f t="shared" si="30"/>
      </c>
    </row>
    <row r="1216" spans="1:10" ht="12.75">
      <c r="A1216">
        <v>5</v>
      </c>
      <c r="B1216" t="s">
        <v>44</v>
      </c>
      <c r="C1216">
        <v>81</v>
      </c>
      <c r="D1216">
        <v>6</v>
      </c>
      <c r="E1216">
        <v>19</v>
      </c>
      <c r="F1216">
        <v>56</v>
      </c>
      <c r="H1216" t="str">
        <f t="shared" si="32"/>
        <v>Grade 5 Girls Patricia Heights A</v>
      </c>
      <c r="I1216">
        <f>COUNTIF('Point Totals by Grade-Gender'!A:A,'Team Points Summary'!H1216)</f>
        <v>1</v>
      </c>
      <c r="J1216">
        <f t="shared" si="30"/>
      </c>
    </row>
    <row r="1217" spans="1:10" ht="12.75">
      <c r="A1217">
        <v>6</v>
      </c>
      <c r="B1217" t="s">
        <v>42</v>
      </c>
      <c r="C1217">
        <v>98</v>
      </c>
      <c r="D1217">
        <v>24</v>
      </c>
      <c r="E1217">
        <v>34</v>
      </c>
      <c r="F1217">
        <v>40</v>
      </c>
      <c r="H1217" t="str">
        <f t="shared" si="32"/>
        <v>Grade 5 Girls Westbrook A</v>
      </c>
      <c r="I1217">
        <f>COUNTIF('Point Totals by Grade-Gender'!A:A,'Team Points Summary'!H1217)</f>
        <v>1</v>
      </c>
      <c r="J1217">
        <f t="shared" si="30"/>
      </c>
    </row>
    <row r="1218" spans="1:10" ht="12.75">
      <c r="A1218">
        <v>7</v>
      </c>
      <c r="B1218" t="s">
        <v>29</v>
      </c>
      <c r="C1218">
        <v>100</v>
      </c>
      <c r="D1218">
        <v>9</v>
      </c>
      <c r="E1218">
        <v>29</v>
      </c>
      <c r="F1218">
        <v>62</v>
      </c>
      <c r="H1218" t="str">
        <f t="shared" si="32"/>
        <v>Grade 5 Girls Centennial A</v>
      </c>
      <c r="I1218">
        <f>COUNTIF('Point Totals by Grade-Gender'!A:A,'Team Points Summary'!H1218)</f>
        <v>1</v>
      </c>
      <c r="J1218">
        <f t="shared" si="30"/>
      </c>
    </row>
    <row r="1219" spans="1:10" ht="12.75">
      <c r="A1219">
        <v>8</v>
      </c>
      <c r="B1219" t="s">
        <v>63</v>
      </c>
      <c r="C1219">
        <v>105</v>
      </c>
      <c r="D1219">
        <v>31</v>
      </c>
      <c r="E1219">
        <v>32</v>
      </c>
      <c r="F1219">
        <v>42</v>
      </c>
      <c r="H1219" t="str">
        <f t="shared" si="32"/>
        <v>Grade 5 Girls George P. Nicholson A</v>
      </c>
      <c r="I1219">
        <f>COUNTIF('Point Totals by Grade-Gender'!A:A,'Team Points Summary'!H1219)</f>
        <v>1</v>
      </c>
      <c r="J1219">
        <f t="shared" si="30"/>
      </c>
    </row>
    <row r="1220" spans="1:10" ht="12.75">
      <c r="A1220">
        <v>9</v>
      </c>
      <c r="B1220" t="s">
        <v>13</v>
      </c>
      <c r="C1220">
        <v>109</v>
      </c>
      <c r="D1220">
        <v>23</v>
      </c>
      <c r="E1220">
        <v>28</v>
      </c>
      <c r="F1220">
        <v>58</v>
      </c>
      <c r="H1220" t="str">
        <f t="shared" si="32"/>
        <v>Grade 5 Girls Michael A. Kostek A</v>
      </c>
      <c r="I1220">
        <f>COUNTIF('Point Totals by Grade-Gender'!A:A,'Team Points Summary'!H1220)</f>
        <v>1</v>
      </c>
      <c r="J1220">
        <f t="shared" si="30"/>
      </c>
    </row>
    <row r="1221" spans="1:10" ht="12.75">
      <c r="A1221">
        <v>10</v>
      </c>
      <c r="B1221" t="s">
        <v>16</v>
      </c>
      <c r="C1221">
        <v>133</v>
      </c>
      <c r="D1221">
        <v>22</v>
      </c>
      <c r="E1221">
        <v>51</v>
      </c>
      <c r="F1221">
        <v>60</v>
      </c>
      <c r="H1221" t="str">
        <f t="shared" si="32"/>
        <v>Grade 5 Girls Edmonton Christian West A</v>
      </c>
      <c r="I1221">
        <f>COUNTIF('Point Totals by Grade-Gender'!A:A,'Team Points Summary'!H1221)</f>
        <v>1</v>
      </c>
      <c r="J1221">
        <f t="shared" si="30"/>
      </c>
    </row>
    <row r="1222" spans="1:10" ht="12.75">
      <c r="A1222">
        <v>11</v>
      </c>
      <c r="B1222" t="s">
        <v>28</v>
      </c>
      <c r="C1222">
        <v>144</v>
      </c>
      <c r="D1222">
        <v>15</v>
      </c>
      <c r="E1222">
        <v>64</v>
      </c>
      <c r="F1222">
        <v>65</v>
      </c>
      <c r="H1222" t="str">
        <f t="shared" si="32"/>
        <v>Grade 5 Girls Greenview A</v>
      </c>
      <c r="I1222">
        <f>COUNTIF('Point Totals by Grade-Gender'!A:A,'Team Points Summary'!H1222)</f>
        <v>1</v>
      </c>
      <c r="J1222">
        <f t="shared" si="30"/>
      </c>
    </row>
    <row r="1223" spans="1:10" ht="12.75">
      <c r="A1223">
        <v>12</v>
      </c>
      <c r="B1223" t="s">
        <v>64</v>
      </c>
      <c r="C1223">
        <v>152</v>
      </c>
      <c r="D1223">
        <v>43</v>
      </c>
      <c r="E1223">
        <v>54</v>
      </c>
      <c r="F1223">
        <v>55</v>
      </c>
      <c r="H1223" t="str">
        <f t="shared" si="32"/>
        <v>Grade 5 Girls George P. Nicholson B</v>
      </c>
      <c r="I1223">
        <f>COUNTIF('Point Totals by Grade-Gender'!A:A,'Team Points Summary'!H1223)</f>
        <v>1</v>
      </c>
      <c r="J1223">
        <f t="shared" si="30"/>
      </c>
    </row>
    <row r="1224" spans="1:10" ht="12.75">
      <c r="A1224">
        <v>13</v>
      </c>
      <c r="B1224" t="s">
        <v>9</v>
      </c>
      <c r="C1224">
        <v>158</v>
      </c>
      <c r="D1224">
        <v>41</v>
      </c>
      <c r="E1224">
        <v>44</v>
      </c>
      <c r="F1224">
        <v>73</v>
      </c>
      <c r="H1224" t="str">
        <f t="shared" si="32"/>
        <v>Grade 5 Girls Pine Street A</v>
      </c>
      <c r="I1224">
        <f>COUNTIF('Point Totals by Grade-Gender'!A:A,'Team Points Summary'!H1224)</f>
        <v>1</v>
      </c>
      <c r="J1224">
        <f t="shared" si="30"/>
      </c>
    </row>
    <row r="1225" spans="1:10" ht="12.75">
      <c r="A1225">
        <v>14</v>
      </c>
      <c r="B1225" t="s">
        <v>55</v>
      </c>
      <c r="C1225">
        <v>164</v>
      </c>
      <c r="D1225">
        <v>46</v>
      </c>
      <c r="E1225">
        <v>50</v>
      </c>
      <c r="F1225">
        <v>68</v>
      </c>
      <c r="H1225" t="str">
        <f t="shared" si="32"/>
        <v>Grade 5 Girls Barrhead Elementary A</v>
      </c>
      <c r="I1225">
        <f>COUNTIF('Point Totals by Grade-Gender'!A:A,'Team Points Summary'!H1225)</f>
        <v>1</v>
      </c>
      <c r="J1225">
        <f t="shared" si="30"/>
      </c>
    </row>
    <row r="1226" spans="1:10" ht="12.75">
      <c r="A1226">
        <v>15</v>
      </c>
      <c r="B1226" t="s">
        <v>11</v>
      </c>
      <c r="C1226">
        <v>167</v>
      </c>
      <c r="D1226">
        <v>21</v>
      </c>
      <c r="E1226">
        <v>45</v>
      </c>
      <c r="F1226">
        <v>101</v>
      </c>
      <c r="H1226" t="str">
        <f t="shared" si="32"/>
        <v>Grade 5 Girls Meadowlark Christian A</v>
      </c>
      <c r="I1226">
        <f>COUNTIF('Point Totals by Grade-Gender'!A:A,'Team Points Summary'!H1226)</f>
        <v>1</v>
      </c>
      <c r="J1226">
        <f t="shared" si="30"/>
      </c>
    </row>
    <row r="1227" spans="1:10" ht="12.75">
      <c r="A1227">
        <v>16</v>
      </c>
      <c r="B1227" t="s">
        <v>413</v>
      </c>
      <c r="C1227">
        <v>172</v>
      </c>
      <c r="D1227">
        <v>36</v>
      </c>
      <c r="E1227">
        <v>67</v>
      </c>
      <c r="F1227">
        <v>69</v>
      </c>
      <c r="H1227" t="str">
        <f t="shared" si="32"/>
        <v>Grade 5 Girls McKernan A</v>
      </c>
      <c r="I1227">
        <f>COUNTIF('Point Totals by Grade-Gender'!A:A,'Team Points Summary'!H1227)</f>
        <v>1</v>
      </c>
      <c r="J1227">
        <f t="shared" si="30"/>
      </c>
    </row>
    <row r="1228" spans="1:10" ht="12.75">
      <c r="A1228">
        <v>17</v>
      </c>
      <c r="B1228" t="s">
        <v>46</v>
      </c>
      <c r="C1228">
        <v>177</v>
      </c>
      <c r="D1228">
        <v>35</v>
      </c>
      <c r="E1228">
        <v>47</v>
      </c>
      <c r="F1228">
        <v>95</v>
      </c>
      <c r="H1228" t="str">
        <f t="shared" si="32"/>
        <v>Grade 5 Girls Richard Secord A</v>
      </c>
      <c r="I1228">
        <f>COUNTIF('Point Totals by Grade-Gender'!A:A,'Team Points Summary'!H1228)</f>
        <v>1</v>
      </c>
      <c r="J1228">
        <f aca="true" t="shared" si="33" ref="J1228:J1291">IF(I1228=0,"MISSING","")</f>
      </c>
    </row>
    <row r="1229" spans="1:10" ht="12.75">
      <c r="A1229">
        <v>18</v>
      </c>
      <c r="B1229" t="s">
        <v>20</v>
      </c>
      <c r="C1229">
        <v>210</v>
      </c>
      <c r="D1229">
        <v>61</v>
      </c>
      <c r="E1229">
        <v>63</v>
      </c>
      <c r="F1229">
        <v>86</v>
      </c>
      <c r="H1229" t="str">
        <f t="shared" si="32"/>
        <v>Grade 5 Girls Michael A. Kostek B</v>
      </c>
      <c r="I1229">
        <f>COUNTIF('Point Totals by Grade-Gender'!A:A,'Team Points Summary'!H1229)</f>
        <v>1</v>
      </c>
      <c r="J1229">
        <f t="shared" si="33"/>
      </c>
    </row>
    <row r="1230" spans="1:10" ht="12.75">
      <c r="A1230">
        <v>19</v>
      </c>
      <c r="B1230" t="s">
        <v>52</v>
      </c>
      <c r="C1230">
        <v>226</v>
      </c>
      <c r="D1230">
        <v>52</v>
      </c>
      <c r="E1230">
        <v>53</v>
      </c>
      <c r="F1230">
        <v>121</v>
      </c>
      <c r="H1230" t="str">
        <f t="shared" si="32"/>
        <v>Grade 5 Girls Westbrook B</v>
      </c>
      <c r="I1230">
        <f>COUNTIF('Point Totals by Grade-Gender'!A:A,'Team Points Summary'!H1230)</f>
        <v>1</v>
      </c>
      <c r="J1230">
        <f t="shared" si="33"/>
      </c>
    </row>
    <row r="1231" spans="1:10" ht="12.75">
      <c r="A1231">
        <v>20</v>
      </c>
      <c r="B1231" t="s">
        <v>272</v>
      </c>
      <c r="C1231">
        <v>252</v>
      </c>
      <c r="D1231">
        <v>38</v>
      </c>
      <c r="E1231">
        <v>99</v>
      </c>
      <c r="F1231">
        <v>115</v>
      </c>
      <c r="H1231" t="str">
        <f t="shared" si="32"/>
        <v>Grade 5 Girls Garneau A</v>
      </c>
      <c r="I1231">
        <f>COUNTIF('Point Totals by Grade-Gender'!A:A,'Team Points Summary'!H1231)</f>
        <v>1</v>
      </c>
      <c r="J1231">
        <f t="shared" si="33"/>
      </c>
    </row>
    <row r="1232" spans="1:10" ht="12.75">
      <c r="A1232">
        <v>21</v>
      </c>
      <c r="B1232" t="s">
        <v>21</v>
      </c>
      <c r="C1232">
        <v>253</v>
      </c>
      <c r="D1232">
        <v>78</v>
      </c>
      <c r="E1232">
        <v>85</v>
      </c>
      <c r="F1232">
        <v>90</v>
      </c>
      <c r="H1232" t="str">
        <f t="shared" si="32"/>
        <v>Grade 5 Girls Pine Street B</v>
      </c>
      <c r="I1232">
        <f>COUNTIF('Point Totals by Grade-Gender'!A:A,'Team Points Summary'!H1232)</f>
        <v>1</v>
      </c>
      <c r="J1232">
        <f t="shared" si="33"/>
      </c>
    </row>
    <row r="1233" spans="1:10" ht="12.75">
      <c r="A1233">
        <v>22</v>
      </c>
      <c r="B1233" t="s">
        <v>275</v>
      </c>
      <c r="C1233">
        <v>265</v>
      </c>
      <c r="D1233">
        <v>71</v>
      </c>
      <c r="E1233">
        <v>94</v>
      </c>
      <c r="F1233">
        <v>100</v>
      </c>
      <c r="H1233" t="str">
        <f t="shared" si="32"/>
        <v>Grade 5 Girls Johnny Bright A</v>
      </c>
      <c r="I1233">
        <f>COUNTIF('Point Totals by Grade-Gender'!A:A,'Team Points Summary'!H1233)</f>
        <v>1</v>
      </c>
      <c r="J1233">
        <f t="shared" si="33"/>
      </c>
    </row>
    <row r="1234" spans="1:10" ht="12.75">
      <c r="A1234">
        <v>23</v>
      </c>
      <c r="B1234" t="s">
        <v>276</v>
      </c>
      <c r="C1234">
        <v>279</v>
      </c>
      <c r="D1234">
        <v>27</v>
      </c>
      <c r="E1234">
        <v>125</v>
      </c>
      <c r="F1234">
        <v>127</v>
      </c>
      <c r="H1234" t="str">
        <f t="shared" si="32"/>
        <v>Grade 5 Girls Malmo A</v>
      </c>
      <c r="I1234">
        <f>COUNTIF('Point Totals by Grade-Gender'!A:A,'Team Points Summary'!H1234)</f>
        <v>1</v>
      </c>
      <c r="J1234">
        <f t="shared" si="33"/>
      </c>
    </row>
    <row r="1235" spans="1:10" ht="12.75">
      <c r="A1235">
        <v>24</v>
      </c>
      <c r="B1235" t="s">
        <v>23</v>
      </c>
      <c r="C1235">
        <v>292</v>
      </c>
      <c r="D1235">
        <v>80</v>
      </c>
      <c r="E1235">
        <v>89</v>
      </c>
      <c r="F1235">
        <v>123</v>
      </c>
      <c r="H1235" t="str">
        <f t="shared" si="32"/>
        <v>Grade 5 Girls Earl Buxton B</v>
      </c>
      <c r="I1235">
        <f>COUNTIF('Point Totals by Grade-Gender'!A:A,'Team Points Summary'!H1235)</f>
        <v>1</v>
      </c>
      <c r="J1235">
        <f t="shared" si="33"/>
      </c>
    </row>
    <row r="1236" spans="1:10" ht="12.75">
      <c r="A1236">
        <v>25</v>
      </c>
      <c r="B1236" t="s">
        <v>57</v>
      </c>
      <c r="C1236">
        <v>297</v>
      </c>
      <c r="D1236">
        <v>88</v>
      </c>
      <c r="E1236">
        <v>104</v>
      </c>
      <c r="F1236">
        <v>105</v>
      </c>
      <c r="H1236" t="str">
        <f t="shared" si="32"/>
        <v>Grade 5 Girls Barrhead Elementary B</v>
      </c>
      <c r="I1236">
        <f>COUNTIF('Point Totals by Grade-Gender'!A:A,'Team Points Summary'!H1236)</f>
        <v>1</v>
      </c>
      <c r="J1236">
        <f t="shared" si="33"/>
      </c>
    </row>
    <row r="1237" spans="1:10" ht="12.75">
      <c r="A1237">
        <v>26</v>
      </c>
      <c r="B1237" t="s">
        <v>421</v>
      </c>
      <c r="C1237">
        <v>304</v>
      </c>
      <c r="D1237">
        <v>76</v>
      </c>
      <c r="E1237">
        <v>109</v>
      </c>
      <c r="F1237">
        <v>119</v>
      </c>
      <c r="H1237" t="str">
        <f t="shared" si="32"/>
        <v>Grade 5 Girls Bessie Nichols A</v>
      </c>
      <c r="I1237">
        <f>COUNTIF('Point Totals by Grade-Gender'!A:A,'Team Points Summary'!H1237)</f>
        <v>1</v>
      </c>
      <c r="J1237">
        <f t="shared" si="33"/>
      </c>
    </row>
    <row r="1238" spans="1:10" ht="12.75">
      <c r="A1238">
        <v>27</v>
      </c>
      <c r="B1238" t="s">
        <v>579</v>
      </c>
      <c r="C1238">
        <v>314</v>
      </c>
      <c r="D1238">
        <v>97</v>
      </c>
      <c r="E1238">
        <v>106</v>
      </c>
      <c r="F1238">
        <v>111</v>
      </c>
      <c r="H1238" t="str">
        <f t="shared" si="32"/>
        <v>Grade 5 Girls Meadowlark A</v>
      </c>
      <c r="I1238">
        <f>COUNTIF('Point Totals by Grade-Gender'!A:A,'Team Points Summary'!H1238)</f>
        <v>1</v>
      </c>
      <c r="J1238">
        <f t="shared" si="33"/>
      </c>
    </row>
    <row r="1239" spans="1:10" ht="12.75">
      <c r="A1239">
        <v>28</v>
      </c>
      <c r="B1239" t="s">
        <v>285</v>
      </c>
      <c r="C1239">
        <v>320</v>
      </c>
      <c r="D1239">
        <v>93</v>
      </c>
      <c r="E1239">
        <v>113</v>
      </c>
      <c r="F1239">
        <v>114</v>
      </c>
      <c r="H1239" t="str">
        <f t="shared" si="32"/>
        <v>Grade 5 Girls Edmonton Khalsa A</v>
      </c>
      <c r="I1239">
        <f>COUNTIF('Point Totals by Grade-Gender'!A:A,'Team Points Summary'!H1239)</f>
        <v>1</v>
      </c>
      <c r="J1239">
        <f t="shared" si="33"/>
      </c>
    </row>
    <row r="1240" spans="1:10" ht="12.75">
      <c r="A1240">
        <v>29</v>
      </c>
      <c r="B1240" t="s">
        <v>288</v>
      </c>
      <c r="C1240">
        <v>362</v>
      </c>
      <c r="D1240">
        <v>116</v>
      </c>
      <c r="E1240">
        <v>122</v>
      </c>
      <c r="F1240">
        <v>124</v>
      </c>
      <c r="H1240" t="str">
        <f t="shared" si="32"/>
        <v>Grade 5 Girls Edmonton Khalsa B</v>
      </c>
      <c r="I1240">
        <f>COUNTIF('Point Totals by Grade-Gender'!A:A,'Team Points Summary'!H1240)</f>
        <v>1</v>
      </c>
      <c r="J1240">
        <f t="shared" si="33"/>
      </c>
    </row>
    <row r="1241" spans="3:10" ht="12.75">
      <c r="C1241">
        <f>SUM(C1212:C1240)</f>
        <v>5337</v>
      </c>
      <c r="H1241" s="1" t="s">
        <v>238</v>
      </c>
      <c r="I1241">
        <f>COUNTIF('Point Totals by Grade-Gender'!A:A,'Team Points Summary'!H1241)</f>
        <v>1</v>
      </c>
      <c r="J1241">
        <f t="shared" si="33"/>
      </c>
    </row>
    <row r="1243" ht="12.75">
      <c r="A1243" s="1" t="s">
        <v>608</v>
      </c>
    </row>
    <row r="1244" spans="1:10" ht="12.75">
      <c r="A1244">
        <v>1</v>
      </c>
      <c r="B1244" t="s">
        <v>1</v>
      </c>
      <c r="C1244">
        <v>25</v>
      </c>
      <c r="D1244">
        <v>7</v>
      </c>
      <c r="E1244">
        <v>8</v>
      </c>
      <c r="F1244">
        <v>10</v>
      </c>
      <c r="H1244" t="str">
        <f>CONCATENATE("Grade 5 Boys ",B1244)</f>
        <v>Grade 5 Boys Windsor Park A</v>
      </c>
      <c r="I1244">
        <f>COUNTIF('Point Totals by Grade-Gender'!A:A,'Team Points Summary'!H1244)</f>
        <v>1</v>
      </c>
      <c r="J1244">
        <f t="shared" si="33"/>
      </c>
    </row>
    <row r="1245" spans="1:10" ht="12.75">
      <c r="A1245">
        <v>2</v>
      </c>
      <c r="B1245" t="s">
        <v>51</v>
      </c>
      <c r="C1245">
        <v>50</v>
      </c>
      <c r="D1245">
        <v>11</v>
      </c>
      <c r="E1245">
        <v>16</v>
      </c>
      <c r="F1245">
        <v>23</v>
      </c>
      <c r="H1245" t="str">
        <f aca="true" t="shared" si="34" ref="H1245:H1270">CONCATENATE("Grade 5 Boys ",B1245)</f>
        <v>Grade 5 Boys Brander Gardens A</v>
      </c>
      <c r="I1245">
        <f>COUNTIF('Point Totals by Grade-Gender'!A:A,'Team Points Summary'!H1245)</f>
        <v>1</v>
      </c>
      <c r="J1245">
        <f t="shared" si="33"/>
      </c>
    </row>
    <row r="1246" spans="1:10" ht="12.75">
      <c r="A1246">
        <v>3</v>
      </c>
      <c r="B1246" t="s">
        <v>27</v>
      </c>
      <c r="C1246">
        <v>55</v>
      </c>
      <c r="D1246">
        <v>2</v>
      </c>
      <c r="E1246">
        <v>15</v>
      </c>
      <c r="F1246">
        <v>38</v>
      </c>
      <c r="H1246" t="str">
        <f t="shared" si="34"/>
        <v>Grade 5 Boys Belgravia A</v>
      </c>
      <c r="I1246">
        <f>COUNTIF('Point Totals by Grade-Gender'!A:A,'Team Points Summary'!H1246)</f>
        <v>1</v>
      </c>
      <c r="J1246">
        <f t="shared" si="33"/>
      </c>
    </row>
    <row r="1247" spans="1:10" ht="12.75">
      <c r="A1247">
        <v>4</v>
      </c>
      <c r="B1247" t="s">
        <v>3</v>
      </c>
      <c r="C1247">
        <v>70</v>
      </c>
      <c r="D1247">
        <v>13</v>
      </c>
      <c r="E1247">
        <v>21</v>
      </c>
      <c r="F1247">
        <v>36</v>
      </c>
      <c r="H1247" t="str">
        <f t="shared" si="34"/>
        <v>Grade 5 Boys Windsor Park B</v>
      </c>
      <c r="I1247">
        <f>COUNTIF('Point Totals by Grade-Gender'!A:A,'Team Points Summary'!H1247)</f>
        <v>1</v>
      </c>
      <c r="J1247">
        <f t="shared" si="33"/>
      </c>
    </row>
    <row r="1248" spans="1:10" ht="12.75">
      <c r="A1248">
        <v>5</v>
      </c>
      <c r="B1248" t="s">
        <v>30</v>
      </c>
      <c r="C1248">
        <v>72</v>
      </c>
      <c r="D1248">
        <v>19</v>
      </c>
      <c r="E1248">
        <v>26</v>
      </c>
      <c r="F1248">
        <v>27</v>
      </c>
      <c r="H1248" t="str">
        <f t="shared" si="34"/>
        <v>Grade 5 Boys George H. Luck A</v>
      </c>
      <c r="I1248">
        <f>COUNTIF('Point Totals by Grade-Gender'!A:A,'Team Points Summary'!H1248)</f>
        <v>1</v>
      </c>
      <c r="J1248">
        <f t="shared" si="33"/>
      </c>
    </row>
    <row r="1249" spans="1:10" ht="12.75">
      <c r="A1249">
        <v>6</v>
      </c>
      <c r="B1249" t="s">
        <v>56</v>
      </c>
      <c r="C1249">
        <v>78</v>
      </c>
      <c r="D1249">
        <v>14</v>
      </c>
      <c r="E1249">
        <v>29</v>
      </c>
      <c r="F1249">
        <v>35</v>
      </c>
      <c r="H1249" t="str">
        <f t="shared" si="34"/>
        <v>Grade 5 Boys Keheewin A</v>
      </c>
      <c r="I1249">
        <f>COUNTIF('Point Totals by Grade-Gender'!A:A,'Team Points Summary'!H1249)</f>
        <v>1</v>
      </c>
      <c r="J1249">
        <f t="shared" si="33"/>
      </c>
    </row>
    <row r="1250" spans="1:10" ht="12.75">
      <c r="A1250">
        <v>7</v>
      </c>
      <c r="B1250" t="s">
        <v>63</v>
      </c>
      <c r="C1250">
        <v>102</v>
      </c>
      <c r="D1250">
        <v>28</v>
      </c>
      <c r="E1250">
        <v>31</v>
      </c>
      <c r="F1250">
        <v>43</v>
      </c>
      <c r="H1250" t="str">
        <f t="shared" si="34"/>
        <v>Grade 5 Boys George P. Nicholson A</v>
      </c>
      <c r="I1250">
        <f>COUNTIF('Point Totals by Grade-Gender'!A:A,'Team Points Summary'!H1250)</f>
        <v>1</v>
      </c>
      <c r="J1250">
        <f t="shared" si="33"/>
      </c>
    </row>
    <row r="1251" spans="1:10" ht="12.75">
      <c r="A1251">
        <v>8</v>
      </c>
      <c r="B1251" t="s">
        <v>55</v>
      </c>
      <c r="C1251">
        <v>124</v>
      </c>
      <c r="D1251">
        <v>20</v>
      </c>
      <c r="E1251">
        <v>50</v>
      </c>
      <c r="F1251">
        <v>54</v>
      </c>
      <c r="H1251" t="str">
        <f t="shared" si="34"/>
        <v>Grade 5 Boys Barrhead Elementary A</v>
      </c>
      <c r="I1251">
        <f>COUNTIF('Point Totals by Grade-Gender'!A:A,'Team Points Summary'!H1251)</f>
        <v>1</v>
      </c>
      <c r="J1251">
        <f t="shared" si="33"/>
      </c>
    </row>
    <row r="1252" spans="1:10" ht="12.75">
      <c r="A1252">
        <v>9</v>
      </c>
      <c r="B1252" t="s">
        <v>42</v>
      </c>
      <c r="C1252">
        <v>135</v>
      </c>
      <c r="D1252">
        <v>12</v>
      </c>
      <c r="E1252">
        <v>33</v>
      </c>
      <c r="F1252">
        <v>90</v>
      </c>
      <c r="H1252" t="str">
        <f t="shared" si="34"/>
        <v>Grade 5 Boys Westbrook A</v>
      </c>
      <c r="I1252">
        <f>COUNTIF('Point Totals by Grade-Gender'!A:A,'Team Points Summary'!H1252)</f>
        <v>1</v>
      </c>
      <c r="J1252">
        <f t="shared" si="33"/>
      </c>
    </row>
    <row r="1253" spans="1:10" ht="12.75">
      <c r="A1253">
        <v>10</v>
      </c>
      <c r="B1253" t="s">
        <v>6</v>
      </c>
      <c r="C1253">
        <v>153</v>
      </c>
      <c r="D1253">
        <v>5</v>
      </c>
      <c r="E1253">
        <v>63</v>
      </c>
      <c r="F1253">
        <v>85</v>
      </c>
      <c r="H1253" t="str">
        <f t="shared" si="34"/>
        <v>Grade 5 Boys Strathcona Christian Ac A</v>
      </c>
      <c r="I1253">
        <f>COUNTIF('Point Totals by Grade-Gender'!A:A,'Team Points Summary'!H1253)</f>
        <v>1</v>
      </c>
      <c r="J1253">
        <f t="shared" si="33"/>
      </c>
    </row>
    <row r="1254" spans="1:10" ht="12.75">
      <c r="A1254">
        <v>11</v>
      </c>
      <c r="B1254" t="s">
        <v>28</v>
      </c>
      <c r="C1254">
        <v>155</v>
      </c>
      <c r="D1254">
        <v>45</v>
      </c>
      <c r="E1254">
        <v>48</v>
      </c>
      <c r="F1254">
        <v>62</v>
      </c>
      <c r="H1254" t="str">
        <f t="shared" si="34"/>
        <v>Grade 5 Boys Greenview A</v>
      </c>
      <c r="I1254">
        <f>COUNTIF('Point Totals by Grade-Gender'!A:A,'Team Points Summary'!H1254)</f>
        <v>1</v>
      </c>
      <c r="J1254">
        <f t="shared" si="33"/>
      </c>
    </row>
    <row r="1255" spans="1:10" ht="12.75">
      <c r="A1255">
        <v>12</v>
      </c>
      <c r="B1255" t="s">
        <v>4</v>
      </c>
      <c r="C1255">
        <v>163</v>
      </c>
      <c r="D1255">
        <v>22</v>
      </c>
      <c r="E1255">
        <v>69</v>
      </c>
      <c r="F1255">
        <v>72</v>
      </c>
      <c r="H1255" t="str">
        <f t="shared" si="34"/>
        <v>Grade 5 Boys Earl Buxton A</v>
      </c>
      <c r="I1255">
        <f>COUNTIF('Point Totals by Grade-Gender'!A:A,'Team Points Summary'!H1255)</f>
        <v>1</v>
      </c>
      <c r="J1255">
        <f t="shared" si="33"/>
      </c>
    </row>
    <row r="1256" spans="1:10" ht="12.75">
      <c r="A1256">
        <v>13</v>
      </c>
      <c r="B1256" t="s">
        <v>74</v>
      </c>
      <c r="C1256">
        <v>182</v>
      </c>
      <c r="D1256">
        <v>30</v>
      </c>
      <c r="E1256">
        <v>44</v>
      </c>
      <c r="F1256">
        <v>108</v>
      </c>
      <c r="H1256" t="str">
        <f t="shared" si="34"/>
        <v>Grade 5 Boys Holyrood A</v>
      </c>
      <c r="I1256">
        <f>COUNTIF('Point Totals by Grade-Gender'!A:A,'Team Points Summary'!H1256)</f>
        <v>1</v>
      </c>
      <c r="J1256">
        <f t="shared" si="33"/>
      </c>
    </row>
    <row r="1257" spans="1:10" ht="12.75">
      <c r="A1257">
        <v>14</v>
      </c>
      <c r="B1257" t="s">
        <v>44</v>
      </c>
      <c r="C1257">
        <v>197</v>
      </c>
      <c r="D1257">
        <v>9</v>
      </c>
      <c r="E1257">
        <v>75</v>
      </c>
      <c r="F1257">
        <v>113</v>
      </c>
      <c r="H1257" t="str">
        <f t="shared" si="34"/>
        <v>Grade 5 Boys Patricia Heights A</v>
      </c>
      <c r="I1257">
        <f>COUNTIF('Point Totals by Grade-Gender'!A:A,'Team Points Summary'!H1257)</f>
        <v>1</v>
      </c>
      <c r="J1257">
        <f t="shared" si="33"/>
      </c>
    </row>
    <row r="1258" spans="1:10" ht="12.75">
      <c r="A1258">
        <v>15</v>
      </c>
      <c r="B1258" t="s">
        <v>54</v>
      </c>
      <c r="C1258">
        <v>202</v>
      </c>
      <c r="D1258">
        <v>37</v>
      </c>
      <c r="E1258">
        <v>82</v>
      </c>
      <c r="F1258">
        <v>83</v>
      </c>
      <c r="H1258" t="str">
        <f t="shared" si="34"/>
        <v>Grade 5 Boys Brander Gardens B</v>
      </c>
      <c r="I1258">
        <f>COUNTIF('Point Totals by Grade-Gender'!A:A,'Team Points Summary'!H1258)</f>
        <v>1</v>
      </c>
      <c r="J1258">
        <f t="shared" si="33"/>
      </c>
    </row>
    <row r="1259" spans="1:10" ht="12.75">
      <c r="A1259">
        <v>16</v>
      </c>
      <c r="B1259" t="s">
        <v>427</v>
      </c>
      <c r="C1259">
        <v>205</v>
      </c>
      <c r="D1259">
        <v>39</v>
      </c>
      <c r="E1259">
        <v>64</v>
      </c>
      <c r="F1259">
        <v>102</v>
      </c>
      <c r="H1259" t="str">
        <f t="shared" si="34"/>
        <v>Grade 5 Boys Keheewin B</v>
      </c>
      <c r="I1259">
        <f>COUNTIF('Point Totals by Grade-Gender'!A:A,'Team Points Summary'!H1259)</f>
        <v>1</v>
      </c>
      <c r="J1259">
        <f t="shared" si="33"/>
      </c>
    </row>
    <row r="1260" spans="1:10" ht="12.75">
      <c r="A1260">
        <v>17</v>
      </c>
      <c r="B1260" t="s">
        <v>70</v>
      </c>
      <c r="C1260">
        <v>209</v>
      </c>
      <c r="D1260">
        <v>46</v>
      </c>
      <c r="E1260">
        <v>65</v>
      </c>
      <c r="F1260">
        <v>98</v>
      </c>
      <c r="H1260" t="str">
        <f t="shared" si="34"/>
        <v>Grade 5 Boys Crawford Plains A</v>
      </c>
      <c r="I1260">
        <f>COUNTIF('Point Totals by Grade-Gender'!A:A,'Team Points Summary'!H1260)</f>
        <v>1</v>
      </c>
      <c r="J1260">
        <f t="shared" si="33"/>
      </c>
    </row>
    <row r="1261" spans="1:10" ht="12.75">
      <c r="A1261">
        <v>18</v>
      </c>
      <c r="B1261" t="s">
        <v>2</v>
      </c>
      <c r="C1261">
        <v>211</v>
      </c>
      <c r="D1261">
        <v>59</v>
      </c>
      <c r="E1261">
        <v>60</v>
      </c>
      <c r="F1261">
        <v>92</v>
      </c>
      <c r="H1261" t="str">
        <f t="shared" si="34"/>
        <v>Grade 5 Boys Rio Terrace A</v>
      </c>
      <c r="I1261">
        <f>COUNTIF('Point Totals by Grade-Gender'!A:A,'Team Points Summary'!H1261)</f>
        <v>1</v>
      </c>
      <c r="J1261">
        <f t="shared" si="33"/>
      </c>
    </row>
    <row r="1262" spans="1:10" ht="12.75">
      <c r="A1262">
        <v>19</v>
      </c>
      <c r="B1262" t="s">
        <v>13</v>
      </c>
      <c r="C1262">
        <v>216</v>
      </c>
      <c r="D1262">
        <v>40</v>
      </c>
      <c r="E1262">
        <v>77</v>
      </c>
      <c r="F1262">
        <v>99</v>
      </c>
      <c r="H1262" t="str">
        <f t="shared" si="34"/>
        <v>Grade 5 Boys Michael A. Kostek A</v>
      </c>
      <c r="I1262">
        <f>COUNTIF('Point Totals by Grade-Gender'!A:A,'Team Points Summary'!H1262)</f>
        <v>1</v>
      </c>
      <c r="J1262">
        <f t="shared" si="33"/>
      </c>
    </row>
    <row r="1263" spans="1:10" ht="12.75">
      <c r="A1263">
        <v>20</v>
      </c>
      <c r="B1263" t="s">
        <v>46</v>
      </c>
      <c r="C1263">
        <v>223</v>
      </c>
      <c r="D1263">
        <v>55</v>
      </c>
      <c r="E1263">
        <v>79</v>
      </c>
      <c r="F1263">
        <v>89</v>
      </c>
      <c r="H1263" t="str">
        <f t="shared" si="34"/>
        <v>Grade 5 Boys Richard Secord A</v>
      </c>
      <c r="I1263">
        <f>COUNTIF('Point Totals by Grade-Gender'!A:A,'Team Points Summary'!H1263)</f>
        <v>1</v>
      </c>
      <c r="J1263">
        <f t="shared" si="33"/>
      </c>
    </row>
    <row r="1264" spans="1:10" ht="12.75">
      <c r="A1264">
        <v>21</v>
      </c>
      <c r="B1264" t="s">
        <v>283</v>
      </c>
      <c r="C1264">
        <v>253</v>
      </c>
      <c r="D1264">
        <v>52</v>
      </c>
      <c r="E1264">
        <v>100</v>
      </c>
      <c r="F1264">
        <v>101</v>
      </c>
      <c r="H1264" t="str">
        <f t="shared" si="34"/>
        <v>Grade 5 Boys Esther Starkman A</v>
      </c>
      <c r="I1264">
        <f>COUNTIF('Point Totals by Grade-Gender'!A:A,'Team Points Summary'!H1264)</f>
        <v>1</v>
      </c>
      <c r="J1264">
        <f t="shared" si="33"/>
      </c>
    </row>
    <row r="1265" spans="1:10" ht="12.75">
      <c r="A1265">
        <v>22</v>
      </c>
      <c r="B1265" t="s">
        <v>16</v>
      </c>
      <c r="C1265">
        <v>263</v>
      </c>
      <c r="D1265">
        <v>34</v>
      </c>
      <c r="E1265">
        <v>111</v>
      </c>
      <c r="F1265">
        <v>118</v>
      </c>
      <c r="H1265" t="str">
        <f t="shared" si="34"/>
        <v>Grade 5 Boys Edmonton Christian West A</v>
      </c>
      <c r="I1265">
        <f>COUNTIF('Point Totals by Grade-Gender'!A:A,'Team Points Summary'!H1265)</f>
        <v>1</v>
      </c>
      <c r="J1265">
        <f t="shared" si="33"/>
      </c>
    </row>
    <row r="1266" spans="1:10" ht="12.75">
      <c r="A1266">
        <v>23</v>
      </c>
      <c r="B1266" t="s">
        <v>79</v>
      </c>
      <c r="C1266">
        <v>279</v>
      </c>
      <c r="D1266">
        <v>53</v>
      </c>
      <c r="E1266">
        <v>107</v>
      </c>
      <c r="F1266">
        <v>119</v>
      </c>
      <c r="H1266" t="str">
        <f t="shared" si="34"/>
        <v>Grade 5 Boys Malcolm Tweddle A</v>
      </c>
      <c r="I1266">
        <f>COUNTIF('Point Totals by Grade-Gender'!A:A,'Team Points Summary'!H1266)</f>
        <v>1</v>
      </c>
      <c r="J1266">
        <f t="shared" si="33"/>
      </c>
    </row>
    <row r="1267" spans="1:10" ht="12.75">
      <c r="A1267">
        <v>24</v>
      </c>
      <c r="B1267" t="s">
        <v>579</v>
      </c>
      <c r="C1267">
        <v>292</v>
      </c>
      <c r="D1267">
        <v>68</v>
      </c>
      <c r="E1267">
        <v>110</v>
      </c>
      <c r="F1267">
        <v>114</v>
      </c>
      <c r="H1267" t="str">
        <f t="shared" si="34"/>
        <v>Grade 5 Boys Meadowlark A</v>
      </c>
      <c r="I1267">
        <f>COUNTIF('Point Totals by Grade-Gender'!A:A,'Team Points Summary'!H1267)</f>
        <v>1</v>
      </c>
      <c r="J1267">
        <f t="shared" si="33"/>
      </c>
    </row>
    <row r="1268" spans="1:10" ht="12.75">
      <c r="A1268">
        <v>25</v>
      </c>
      <c r="B1268" t="s">
        <v>270</v>
      </c>
      <c r="C1268">
        <v>342</v>
      </c>
      <c r="D1268">
        <v>105</v>
      </c>
      <c r="E1268">
        <v>117</v>
      </c>
      <c r="F1268">
        <v>120</v>
      </c>
      <c r="H1268" t="str">
        <f t="shared" si="34"/>
        <v>Grade 5 Boys Brander Gardens C</v>
      </c>
      <c r="I1268">
        <f>COUNTIF('Point Totals by Grade-Gender'!A:A,'Team Points Summary'!H1268)</f>
        <v>1</v>
      </c>
      <c r="J1268">
        <f t="shared" si="33"/>
      </c>
    </row>
    <row r="1269" spans="1:10" ht="12.75">
      <c r="A1269">
        <v>26</v>
      </c>
      <c r="B1269" t="s">
        <v>77</v>
      </c>
      <c r="C1269">
        <v>358</v>
      </c>
      <c r="D1269">
        <v>106</v>
      </c>
      <c r="E1269">
        <v>123</v>
      </c>
      <c r="F1269">
        <v>129</v>
      </c>
      <c r="H1269" t="str">
        <f t="shared" si="34"/>
        <v>Grade 5 Boys Crawford Plains B</v>
      </c>
      <c r="I1269">
        <f>COUNTIF('Point Totals by Grade-Gender'!A:A,'Team Points Summary'!H1269)</f>
        <v>1</v>
      </c>
      <c r="J1269">
        <f t="shared" si="33"/>
      </c>
    </row>
    <row r="1270" spans="1:10" ht="12.75">
      <c r="A1270">
        <v>27</v>
      </c>
      <c r="B1270" t="s">
        <v>285</v>
      </c>
      <c r="C1270">
        <v>384</v>
      </c>
      <c r="D1270">
        <v>122</v>
      </c>
      <c r="E1270">
        <v>130</v>
      </c>
      <c r="F1270">
        <v>132</v>
      </c>
      <c r="H1270" t="str">
        <f t="shared" si="34"/>
        <v>Grade 5 Boys Edmonton Khalsa A</v>
      </c>
      <c r="I1270">
        <f>COUNTIF('Point Totals by Grade-Gender'!A:A,'Team Points Summary'!H1270)</f>
        <v>1</v>
      </c>
      <c r="J1270">
        <f t="shared" si="33"/>
      </c>
    </row>
    <row r="1271" spans="3:10" ht="12.75">
      <c r="C1271">
        <f>SUM(C1244:C1270)</f>
        <v>4998</v>
      </c>
      <c r="H1271" s="1" t="s">
        <v>239</v>
      </c>
      <c r="I1271">
        <f>COUNTIF('Point Totals by Grade-Gender'!A:A,'Team Points Summary'!H1271)</f>
        <v>1</v>
      </c>
      <c r="J1271">
        <f t="shared" si="33"/>
      </c>
    </row>
    <row r="1273" ht="12.75">
      <c r="A1273" s="1" t="s">
        <v>609</v>
      </c>
    </row>
    <row r="1274" spans="1:10" ht="12.75">
      <c r="A1274">
        <v>1</v>
      </c>
      <c r="B1274" t="s">
        <v>4</v>
      </c>
      <c r="C1274">
        <v>31</v>
      </c>
      <c r="D1274">
        <v>5</v>
      </c>
      <c r="E1274">
        <v>7</v>
      </c>
      <c r="F1274">
        <v>19</v>
      </c>
      <c r="H1274" t="str">
        <f>CONCATENATE("Grade 6 Girls ",B1274)</f>
        <v>Grade 6 Girls Earl Buxton A</v>
      </c>
      <c r="I1274">
        <f>COUNTIF('Point Totals by Grade-Gender'!A:A,'Team Points Summary'!H1274)</f>
        <v>1</v>
      </c>
      <c r="J1274">
        <f t="shared" si="33"/>
      </c>
    </row>
    <row r="1275" spans="1:10" ht="12.75">
      <c r="A1275">
        <v>2</v>
      </c>
      <c r="B1275" t="s">
        <v>13</v>
      </c>
      <c r="C1275">
        <v>37</v>
      </c>
      <c r="D1275">
        <v>2</v>
      </c>
      <c r="E1275">
        <v>3</v>
      </c>
      <c r="F1275">
        <v>32</v>
      </c>
      <c r="H1275" t="str">
        <f aca="true" t="shared" si="35" ref="H1275:H1299">CONCATENATE("Grade 6 Girls ",B1275)</f>
        <v>Grade 6 Girls Michael A. Kostek A</v>
      </c>
      <c r="I1275">
        <f>COUNTIF('Point Totals by Grade-Gender'!A:A,'Team Points Summary'!H1275)</f>
        <v>1</v>
      </c>
      <c r="J1275">
        <f t="shared" si="33"/>
      </c>
    </row>
    <row r="1276" spans="1:10" ht="12.75">
      <c r="A1276">
        <v>3</v>
      </c>
      <c r="B1276" t="s">
        <v>44</v>
      </c>
      <c r="C1276">
        <v>41</v>
      </c>
      <c r="D1276">
        <v>6</v>
      </c>
      <c r="E1276">
        <v>15</v>
      </c>
      <c r="F1276">
        <v>20</v>
      </c>
      <c r="H1276" t="str">
        <f t="shared" si="35"/>
        <v>Grade 6 Girls Patricia Heights A</v>
      </c>
      <c r="I1276">
        <f>COUNTIF('Point Totals by Grade-Gender'!A:A,'Team Points Summary'!H1276)</f>
        <v>1</v>
      </c>
      <c r="J1276">
        <f t="shared" si="33"/>
      </c>
    </row>
    <row r="1277" spans="1:10" ht="12.75">
      <c r="A1277">
        <v>4</v>
      </c>
      <c r="B1277" t="s">
        <v>6</v>
      </c>
      <c r="C1277">
        <v>51</v>
      </c>
      <c r="D1277">
        <v>8</v>
      </c>
      <c r="E1277">
        <v>18</v>
      </c>
      <c r="F1277">
        <v>25</v>
      </c>
      <c r="H1277" t="str">
        <f t="shared" si="35"/>
        <v>Grade 6 Girls Strathcona Christian Ac A</v>
      </c>
      <c r="I1277">
        <f>COUNTIF('Point Totals by Grade-Gender'!A:A,'Team Points Summary'!H1277)</f>
        <v>1</v>
      </c>
      <c r="J1277">
        <f t="shared" si="33"/>
      </c>
    </row>
    <row r="1278" spans="1:10" ht="12.75">
      <c r="A1278">
        <v>5</v>
      </c>
      <c r="B1278" t="s">
        <v>5</v>
      </c>
      <c r="C1278">
        <v>63</v>
      </c>
      <c r="D1278">
        <v>1</v>
      </c>
      <c r="E1278">
        <v>14</v>
      </c>
      <c r="F1278">
        <v>48</v>
      </c>
      <c r="H1278" t="str">
        <f t="shared" si="35"/>
        <v>Grade 6 Girls Parkallen A</v>
      </c>
      <c r="I1278">
        <f>COUNTIF('Point Totals by Grade-Gender'!A:A,'Team Points Summary'!H1278)</f>
        <v>1</v>
      </c>
      <c r="J1278">
        <f t="shared" si="33"/>
      </c>
    </row>
    <row r="1279" spans="1:10" ht="12.75">
      <c r="A1279">
        <v>6</v>
      </c>
      <c r="B1279" t="s">
        <v>69</v>
      </c>
      <c r="C1279">
        <v>84</v>
      </c>
      <c r="D1279">
        <v>23</v>
      </c>
      <c r="E1279">
        <v>30</v>
      </c>
      <c r="F1279">
        <v>31</v>
      </c>
      <c r="H1279" t="str">
        <f t="shared" si="35"/>
        <v>Grade 6 Girls Steinhauer A</v>
      </c>
      <c r="I1279">
        <f>COUNTIF('Point Totals by Grade-Gender'!A:A,'Team Points Summary'!H1279)</f>
        <v>1</v>
      </c>
      <c r="J1279">
        <f t="shared" si="33"/>
      </c>
    </row>
    <row r="1280" spans="1:10" ht="12.75">
      <c r="A1280">
        <v>7</v>
      </c>
      <c r="B1280" t="s">
        <v>405</v>
      </c>
      <c r="C1280">
        <v>121</v>
      </c>
      <c r="D1280">
        <v>22</v>
      </c>
      <c r="E1280">
        <v>49</v>
      </c>
      <c r="F1280">
        <v>50</v>
      </c>
      <c r="H1280" t="str">
        <f t="shared" si="35"/>
        <v>Grade 6 Girls Forest Heights A</v>
      </c>
      <c r="I1280">
        <f>COUNTIF('Point Totals by Grade-Gender'!A:A,'Team Points Summary'!H1280)</f>
        <v>1</v>
      </c>
      <c r="J1280">
        <f t="shared" si="33"/>
      </c>
    </row>
    <row r="1281" spans="1:10" ht="12.75">
      <c r="A1281">
        <v>8</v>
      </c>
      <c r="B1281" t="s">
        <v>413</v>
      </c>
      <c r="C1281">
        <v>126</v>
      </c>
      <c r="D1281">
        <v>12</v>
      </c>
      <c r="E1281">
        <v>43</v>
      </c>
      <c r="F1281">
        <v>71</v>
      </c>
      <c r="H1281" t="str">
        <f t="shared" si="35"/>
        <v>Grade 6 Girls McKernan A</v>
      </c>
      <c r="I1281">
        <f>COUNTIF('Point Totals by Grade-Gender'!A:A,'Team Points Summary'!H1281)</f>
        <v>1</v>
      </c>
      <c r="J1281">
        <f t="shared" si="33"/>
      </c>
    </row>
    <row r="1282" spans="1:10" ht="12.75">
      <c r="A1282">
        <v>9</v>
      </c>
      <c r="B1282" t="s">
        <v>9</v>
      </c>
      <c r="C1282">
        <v>128</v>
      </c>
      <c r="D1282">
        <v>34</v>
      </c>
      <c r="E1282">
        <v>38</v>
      </c>
      <c r="F1282">
        <v>56</v>
      </c>
      <c r="H1282" t="str">
        <f t="shared" si="35"/>
        <v>Grade 6 Girls Pine Street A</v>
      </c>
      <c r="I1282">
        <f>COUNTIF('Point Totals by Grade-Gender'!A:A,'Team Points Summary'!H1282)</f>
        <v>1</v>
      </c>
      <c r="J1282">
        <f t="shared" si="33"/>
      </c>
    </row>
    <row r="1283" spans="1:10" ht="12.75">
      <c r="A1283">
        <v>10</v>
      </c>
      <c r="B1283" t="s">
        <v>20</v>
      </c>
      <c r="C1283">
        <v>129</v>
      </c>
      <c r="D1283">
        <v>41</v>
      </c>
      <c r="E1283">
        <v>42</v>
      </c>
      <c r="F1283">
        <v>46</v>
      </c>
      <c r="H1283" t="str">
        <f t="shared" si="35"/>
        <v>Grade 6 Girls Michael A. Kostek B</v>
      </c>
      <c r="I1283">
        <f>COUNTIF('Point Totals by Grade-Gender'!A:A,'Team Points Summary'!H1283)</f>
        <v>1</v>
      </c>
      <c r="J1283">
        <f t="shared" si="33"/>
      </c>
    </row>
    <row r="1284" spans="1:10" ht="12.75">
      <c r="A1284">
        <v>11</v>
      </c>
      <c r="B1284" t="s">
        <v>2</v>
      </c>
      <c r="C1284">
        <v>159</v>
      </c>
      <c r="D1284">
        <v>27</v>
      </c>
      <c r="E1284">
        <v>62</v>
      </c>
      <c r="F1284">
        <v>70</v>
      </c>
      <c r="H1284" t="str">
        <f t="shared" si="35"/>
        <v>Grade 6 Girls Rio Terrace A</v>
      </c>
      <c r="I1284">
        <f>COUNTIF('Point Totals by Grade-Gender'!A:A,'Team Points Summary'!H1284)</f>
        <v>1</v>
      </c>
      <c r="J1284">
        <f t="shared" si="33"/>
      </c>
    </row>
    <row r="1285" spans="1:10" ht="12.75">
      <c r="A1285">
        <v>12</v>
      </c>
      <c r="B1285" t="s">
        <v>74</v>
      </c>
      <c r="C1285">
        <v>162</v>
      </c>
      <c r="D1285">
        <v>44</v>
      </c>
      <c r="E1285">
        <v>55</v>
      </c>
      <c r="F1285">
        <v>63</v>
      </c>
      <c r="H1285" t="str">
        <f t="shared" si="35"/>
        <v>Grade 6 Girls Holyrood A</v>
      </c>
      <c r="I1285">
        <f>COUNTIF('Point Totals by Grade-Gender'!A:A,'Team Points Summary'!H1285)</f>
        <v>1</v>
      </c>
      <c r="J1285">
        <f t="shared" si="33"/>
      </c>
    </row>
    <row r="1286" spans="1:10" ht="12.75">
      <c r="A1286">
        <v>13</v>
      </c>
      <c r="B1286" t="s">
        <v>273</v>
      </c>
      <c r="C1286">
        <v>163</v>
      </c>
      <c r="D1286">
        <v>33</v>
      </c>
      <c r="E1286">
        <v>61</v>
      </c>
      <c r="F1286">
        <v>69</v>
      </c>
      <c r="H1286" t="str">
        <f t="shared" si="35"/>
        <v>Grade 6 Girls Steinhauer B</v>
      </c>
      <c r="I1286">
        <f>COUNTIF('Point Totals by Grade-Gender'!A:A,'Team Points Summary'!H1286)</f>
        <v>1</v>
      </c>
      <c r="J1286">
        <f t="shared" si="33"/>
      </c>
    </row>
    <row r="1287" spans="1:10" ht="12.75">
      <c r="A1287">
        <v>14</v>
      </c>
      <c r="B1287" t="s">
        <v>579</v>
      </c>
      <c r="C1287">
        <v>188</v>
      </c>
      <c r="D1287">
        <v>21</v>
      </c>
      <c r="E1287">
        <v>68</v>
      </c>
      <c r="F1287">
        <v>99</v>
      </c>
      <c r="H1287" t="str">
        <f t="shared" si="35"/>
        <v>Grade 6 Girls Meadowlark A</v>
      </c>
      <c r="I1287">
        <f>COUNTIF('Point Totals by Grade-Gender'!A:A,'Team Points Summary'!H1287)</f>
        <v>1</v>
      </c>
      <c r="J1287">
        <f t="shared" si="33"/>
      </c>
    </row>
    <row r="1288" spans="1:10" ht="12.75">
      <c r="A1288">
        <v>15</v>
      </c>
      <c r="B1288" t="s">
        <v>63</v>
      </c>
      <c r="C1288">
        <v>200</v>
      </c>
      <c r="D1288">
        <v>58</v>
      </c>
      <c r="E1288">
        <v>60</v>
      </c>
      <c r="F1288">
        <v>82</v>
      </c>
      <c r="H1288" t="str">
        <f t="shared" si="35"/>
        <v>Grade 6 Girls George P. Nicholson A</v>
      </c>
      <c r="I1288">
        <f>COUNTIF('Point Totals by Grade-Gender'!A:A,'Team Points Summary'!H1288)</f>
        <v>1</v>
      </c>
      <c r="J1288">
        <f t="shared" si="33"/>
      </c>
    </row>
    <row r="1289" spans="1:10" ht="12.75">
      <c r="A1289">
        <v>16</v>
      </c>
      <c r="B1289" t="s">
        <v>55</v>
      </c>
      <c r="C1289">
        <v>203</v>
      </c>
      <c r="D1289">
        <v>26</v>
      </c>
      <c r="E1289">
        <v>87</v>
      </c>
      <c r="F1289">
        <v>90</v>
      </c>
      <c r="H1289" t="str">
        <f t="shared" si="35"/>
        <v>Grade 6 Girls Barrhead Elementary A</v>
      </c>
      <c r="I1289">
        <f>COUNTIF('Point Totals by Grade-Gender'!A:A,'Team Points Summary'!H1289)</f>
        <v>1</v>
      </c>
      <c r="J1289">
        <f t="shared" si="33"/>
      </c>
    </row>
    <row r="1290" spans="1:10" ht="12.75">
      <c r="A1290">
        <v>17</v>
      </c>
      <c r="B1290" t="s">
        <v>285</v>
      </c>
      <c r="C1290">
        <v>210</v>
      </c>
      <c r="D1290">
        <v>57</v>
      </c>
      <c r="E1290">
        <v>74</v>
      </c>
      <c r="F1290">
        <v>79</v>
      </c>
      <c r="H1290" t="str">
        <f t="shared" si="35"/>
        <v>Grade 6 Girls Edmonton Khalsa A</v>
      </c>
      <c r="I1290">
        <f>COUNTIF('Point Totals by Grade-Gender'!A:A,'Team Points Summary'!H1290)</f>
        <v>1</v>
      </c>
      <c r="J1290">
        <f t="shared" si="33"/>
      </c>
    </row>
    <row r="1291" spans="1:10" ht="12.75">
      <c r="A1291">
        <v>18</v>
      </c>
      <c r="B1291" t="s">
        <v>14</v>
      </c>
      <c r="C1291">
        <v>213</v>
      </c>
      <c r="D1291">
        <v>28</v>
      </c>
      <c r="E1291">
        <v>92</v>
      </c>
      <c r="F1291">
        <v>93</v>
      </c>
      <c r="H1291" t="str">
        <f t="shared" si="35"/>
        <v>Grade 6 Girls Strathcona Christian Ac B</v>
      </c>
      <c r="I1291">
        <f>COUNTIF('Point Totals by Grade-Gender'!A:A,'Team Points Summary'!H1291)</f>
        <v>1</v>
      </c>
      <c r="J1291">
        <f t="shared" si="33"/>
      </c>
    </row>
    <row r="1292" spans="1:10" ht="12.75">
      <c r="A1292">
        <v>19</v>
      </c>
      <c r="B1292" t="s">
        <v>610</v>
      </c>
      <c r="C1292">
        <v>225</v>
      </c>
      <c r="D1292">
        <v>35</v>
      </c>
      <c r="E1292">
        <v>94</v>
      </c>
      <c r="F1292">
        <v>96</v>
      </c>
      <c r="H1292" t="str">
        <f t="shared" si="35"/>
        <v>Grade 6 Girls Delton A</v>
      </c>
      <c r="I1292">
        <f>COUNTIF('Point Totals by Grade-Gender'!A:A,'Team Points Summary'!H1292)</f>
        <v>1</v>
      </c>
      <c r="J1292">
        <f aca="true" t="shared" si="36" ref="J1292:J1330">IF(I1292=0,"MISSING","")</f>
      </c>
    </row>
    <row r="1293" spans="1:10" ht="12.75">
      <c r="A1293">
        <v>20</v>
      </c>
      <c r="B1293" t="s">
        <v>288</v>
      </c>
      <c r="C1293">
        <v>252</v>
      </c>
      <c r="D1293">
        <v>83</v>
      </c>
      <c r="E1293">
        <v>84</v>
      </c>
      <c r="F1293">
        <v>85</v>
      </c>
      <c r="H1293" t="str">
        <f t="shared" si="35"/>
        <v>Grade 6 Girls Edmonton Khalsa B</v>
      </c>
      <c r="I1293">
        <f>COUNTIF('Point Totals by Grade-Gender'!A:A,'Team Points Summary'!H1293)</f>
        <v>1</v>
      </c>
      <c r="J1293">
        <f t="shared" si="36"/>
      </c>
    </row>
    <row r="1294" spans="1:10" ht="12.75">
      <c r="A1294">
        <v>21</v>
      </c>
      <c r="B1294" t="s">
        <v>21</v>
      </c>
      <c r="C1294">
        <v>256</v>
      </c>
      <c r="D1294">
        <v>64</v>
      </c>
      <c r="E1294">
        <v>95</v>
      </c>
      <c r="F1294">
        <v>97</v>
      </c>
      <c r="H1294" t="str">
        <f t="shared" si="35"/>
        <v>Grade 6 Girls Pine Street B</v>
      </c>
      <c r="I1294">
        <f>COUNTIF('Point Totals by Grade-Gender'!A:A,'Team Points Summary'!H1294)</f>
        <v>1</v>
      </c>
      <c r="J1294">
        <f t="shared" si="36"/>
      </c>
    </row>
    <row r="1295" spans="1:10" ht="12.75">
      <c r="A1295">
        <v>22</v>
      </c>
      <c r="B1295" t="s">
        <v>31</v>
      </c>
      <c r="C1295">
        <v>268</v>
      </c>
      <c r="D1295">
        <v>47</v>
      </c>
      <c r="E1295">
        <v>110</v>
      </c>
      <c r="F1295">
        <v>111</v>
      </c>
      <c r="H1295" t="str">
        <f t="shared" si="35"/>
        <v>Grade 6 Girls King Edward A</v>
      </c>
      <c r="I1295">
        <f>COUNTIF('Point Totals by Grade-Gender'!A:A,'Team Points Summary'!H1295)</f>
        <v>1</v>
      </c>
      <c r="J1295">
        <f t="shared" si="36"/>
      </c>
    </row>
    <row r="1296" spans="1:10" ht="12.75">
      <c r="A1296">
        <v>23</v>
      </c>
      <c r="B1296" t="s">
        <v>70</v>
      </c>
      <c r="C1296">
        <v>276</v>
      </c>
      <c r="D1296">
        <v>53</v>
      </c>
      <c r="E1296">
        <v>105</v>
      </c>
      <c r="F1296">
        <v>118</v>
      </c>
      <c r="H1296" t="str">
        <f t="shared" si="35"/>
        <v>Grade 6 Girls Crawford Plains A</v>
      </c>
      <c r="I1296">
        <f>COUNTIF('Point Totals by Grade-Gender'!A:A,'Team Points Summary'!H1296)</f>
        <v>1</v>
      </c>
      <c r="J1296">
        <f t="shared" si="36"/>
      </c>
    </row>
    <row r="1297" spans="1:10" ht="12.75">
      <c r="A1297">
        <v>24</v>
      </c>
      <c r="B1297" t="s">
        <v>428</v>
      </c>
      <c r="C1297">
        <v>313</v>
      </c>
      <c r="D1297">
        <v>86</v>
      </c>
      <c r="E1297">
        <v>113</v>
      </c>
      <c r="F1297">
        <v>114</v>
      </c>
      <c r="H1297" t="str">
        <f t="shared" si="35"/>
        <v>Grade 6 Girls Edmonton Khalsa C</v>
      </c>
      <c r="I1297">
        <f>COUNTIF('Point Totals by Grade-Gender'!A:A,'Team Points Summary'!H1297)</f>
        <v>1</v>
      </c>
      <c r="J1297">
        <f t="shared" si="36"/>
      </c>
    </row>
    <row r="1298" spans="1:10" ht="12.75">
      <c r="A1298">
        <v>25</v>
      </c>
      <c r="B1298" t="s">
        <v>611</v>
      </c>
      <c r="C1298">
        <v>323</v>
      </c>
      <c r="D1298">
        <v>102</v>
      </c>
      <c r="E1298">
        <v>109</v>
      </c>
      <c r="F1298">
        <v>112</v>
      </c>
      <c r="H1298" t="str">
        <f t="shared" si="35"/>
        <v>Grade 6 Girls Delton B</v>
      </c>
      <c r="I1298">
        <f>COUNTIF('Point Totals by Grade-Gender'!A:A,'Team Points Summary'!H1298)</f>
        <v>1</v>
      </c>
      <c r="J1298">
        <f t="shared" si="36"/>
      </c>
    </row>
    <row r="1299" spans="1:10" ht="12.75">
      <c r="A1299">
        <v>26</v>
      </c>
      <c r="B1299" t="s">
        <v>432</v>
      </c>
      <c r="C1299">
        <v>351</v>
      </c>
      <c r="D1299">
        <v>115</v>
      </c>
      <c r="E1299">
        <v>117</v>
      </c>
      <c r="F1299">
        <v>119</v>
      </c>
      <c r="H1299" t="str">
        <f t="shared" si="35"/>
        <v>Grade 6 Girls Edmonton Khalsa D</v>
      </c>
      <c r="I1299">
        <f>COUNTIF('Point Totals by Grade-Gender'!A:A,'Team Points Summary'!H1299)</f>
        <v>1</v>
      </c>
      <c r="J1299">
        <f t="shared" si="36"/>
      </c>
    </row>
    <row r="1300" spans="3:10" ht="12.75">
      <c r="C1300">
        <f>SUM(C1274:C1299)</f>
        <v>4573</v>
      </c>
      <c r="H1300" s="1" t="s">
        <v>240</v>
      </c>
      <c r="I1300">
        <f>COUNTIF('Point Totals by Grade-Gender'!A:A,'Team Points Summary'!H1300)</f>
        <v>1</v>
      </c>
      <c r="J1300">
        <f t="shared" si="36"/>
      </c>
    </row>
    <row r="1302" ht="12.75">
      <c r="A1302" s="1" t="s">
        <v>612</v>
      </c>
    </row>
    <row r="1303" spans="1:10" ht="12.75">
      <c r="A1303">
        <v>1</v>
      </c>
      <c r="B1303" t="s">
        <v>2</v>
      </c>
      <c r="C1303">
        <v>16</v>
      </c>
      <c r="D1303">
        <v>2</v>
      </c>
      <c r="E1303">
        <v>5</v>
      </c>
      <c r="F1303">
        <v>9</v>
      </c>
      <c r="H1303" t="str">
        <f>CONCATENATE("Grade 6 Boys ",B1303)</f>
        <v>Grade 6 Boys Rio Terrace A</v>
      </c>
      <c r="I1303">
        <f>COUNTIF('Point Totals by Grade-Gender'!A:A,'Team Points Summary'!H1303)</f>
        <v>1</v>
      </c>
      <c r="J1303">
        <f t="shared" si="36"/>
      </c>
    </row>
    <row r="1304" spans="1:10" ht="12.75">
      <c r="A1304">
        <v>2</v>
      </c>
      <c r="B1304" t="s">
        <v>275</v>
      </c>
      <c r="C1304">
        <v>58</v>
      </c>
      <c r="D1304">
        <v>10</v>
      </c>
      <c r="E1304">
        <v>15</v>
      </c>
      <c r="F1304">
        <v>33</v>
      </c>
      <c r="H1304" t="str">
        <f aca="true" t="shared" si="37" ref="H1304:H1329">CONCATENATE("Grade 6 Boys ",B1304)</f>
        <v>Grade 6 Boys Johnny Bright A</v>
      </c>
      <c r="I1304">
        <f>COUNTIF('Point Totals by Grade-Gender'!A:A,'Team Points Summary'!H1304)</f>
        <v>1</v>
      </c>
      <c r="J1304">
        <f t="shared" si="36"/>
      </c>
    </row>
    <row r="1305" spans="1:10" ht="12.75">
      <c r="A1305">
        <v>3</v>
      </c>
      <c r="B1305" t="s">
        <v>42</v>
      </c>
      <c r="C1305">
        <v>68</v>
      </c>
      <c r="D1305">
        <v>18</v>
      </c>
      <c r="E1305">
        <v>24</v>
      </c>
      <c r="F1305">
        <v>26</v>
      </c>
      <c r="H1305" t="str">
        <f t="shared" si="37"/>
        <v>Grade 6 Boys Westbrook A</v>
      </c>
      <c r="I1305">
        <f>COUNTIF('Point Totals by Grade-Gender'!A:A,'Team Points Summary'!H1305)</f>
        <v>1</v>
      </c>
      <c r="J1305">
        <f t="shared" si="36"/>
      </c>
    </row>
    <row r="1306" spans="1:10" ht="12.75">
      <c r="A1306">
        <v>4</v>
      </c>
      <c r="B1306" t="s">
        <v>63</v>
      </c>
      <c r="C1306">
        <v>75</v>
      </c>
      <c r="D1306">
        <v>7</v>
      </c>
      <c r="E1306">
        <v>32</v>
      </c>
      <c r="F1306">
        <v>36</v>
      </c>
      <c r="H1306" t="str">
        <f t="shared" si="37"/>
        <v>Grade 6 Boys George P. Nicholson A</v>
      </c>
      <c r="I1306">
        <f>COUNTIF('Point Totals by Grade-Gender'!A:A,'Team Points Summary'!H1306)</f>
        <v>1</v>
      </c>
      <c r="J1306">
        <f t="shared" si="36"/>
      </c>
    </row>
    <row r="1307" spans="1:10" ht="12.75">
      <c r="A1307">
        <v>5</v>
      </c>
      <c r="B1307" t="s">
        <v>405</v>
      </c>
      <c r="C1307">
        <v>82</v>
      </c>
      <c r="D1307">
        <v>16</v>
      </c>
      <c r="E1307">
        <v>19</v>
      </c>
      <c r="F1307">
        <v>47</v>
      </c>
      <c r="H1307" t="str">
        <f t="shared" si="37"/>
        <v>Grade 6 Boys Forest Heights A</v>
      </c>
      <c r="I1307">
        <f>COUNTIF('Point Totals by Grade-Gender'!A:A,'Team Points Summary'!H1307)</f>
        <v>1</v>
      </c>
      <c r="J1307">
        <f t="shared" si="36"/>
      </c>
    </row>
    <row r="1308" spans="1:10" ht="12.75">
      <c r="A1308">
        <v>6</v>
      </c>
      <c r="B1308" t="s">
        <v>4</v>
      </c>
      <c r="C1308">
        <v>92</v>
      </c>
      <c r="D1308">
        <v>27</v>
      </c>
      <c r="E1308">
        <v>28</v>
      </c>
      <c r="F1308">
        <v>37</v>
      </c>
      <c r="H1308" t="str">
        <f t="shared" si="37"/>
        <v>Grade 6 Boys Earl Buxton A</v>
      </c>
      <c r="I1308">
        <f>COUNTIF('Point Totals by Grade-Gender'!A:A,'Team Points Summary'!H1308)</f>
        <v>1</v>
      </c>
      <c r="J1308">
        <f t="shared" si="36"/>
      </c>
    </row>
    <row r="1309" spans="1:10" ht="12.75">
      <c r="A1309">
        <v>7</v>
      </c>
      <c r="B1309" t="s">
        <v>5</v>
      </c>
      <c r="C1309">
        <v>95</v>
      </c>
      <c r="D1309">
        <v>14</v>
      </c>
      <c r="E1309">
        <v>29</v>
      </c>
      <c r="F1309">
        <v>52</v>
      </c>
      <c r="H1309" t="str">
        <f t="shared" si="37"/>
        <v>Grade 6 Boys Parkallen A</v>
      </c>
      <c r="I1309">
        <f>COUNTIF('Point Totals by Grade-Gender'!A:A,'Team Points Summary'!H1309)</f>
        <v>1</v>
      </c>
      <c r="J1309">
        <f t="shared" si="36"/>
      </c>
    </row>
    <row r="1310" spans="1:10" ht="12.75">
      <c r="A1310">
        <v>8</v>
      </c>
      <c r="B1310" t="s">
        <v>29</v>
      </c>
      <c r="C1310">
        <v>96</v>
      </c>
      <c r="D1310">
        <v>8</v>
      </c>
      <c r="E1310">
        <v>40</v>
      </c>
      <c r="F1310">
        <v>48</v>
      </c>
      <c r="H1310" t="str">
        <f t="shared" si="37"/>
        <v>Grade 6 Boys Centennial A</v>
      </c>
      <c r="I1310">
        <f>COUNTIF('Point Totals by Grade-Gender'!A:A,'Team Points Summary'!H1310)</f>
        <v>1</v>
      </c>
      <c r="J1310">
        <f t="shared" si="36"/>
      </c>
    </row>
    <row r="1311" spans="1:10" ht="12.75">
      <c r="A1311">
        <v>9</v>
      </c>
      <c r="B1311" t="s">
        <v>28</v>
      </c>
      <c r="C1311">
        <v>105</v>
      </c>
      <c r="D1311">
        <v>17</v>
      </c>
      <c r="E1311">
        <v>31</v>
      </c>
      <c r="F1311">
        <v>57</v>
      </c>
      <c r="H1311" t="str">
        <f t="shared" si="37"/>
        <v>Grade 6 Boys Greenview A</v>
      </c>
      <c r="I1311">
        <f>COUNTIF('Point Totals by Grade-Gender'!A:A,'Team Points Summary'!H1311)</f>
        <v>1</v>
      </c>
      <c r="J1311">
        <f t="shared" si="36"/>
      </c>
    </row>
    <row r="1312" spans="1:10" ht="12.75">
      <c r="A1312">
        <v>10</v>
      </c>
      <c r="B1312" t="s">
        <v>74</v>
      </c>
      <c r="C1312">
        <v>132</v>
      </c>
      <c r="D1312">
        <v>1</v>
      </c>
      <c r="E1312">
        <v>21</v>
      </c>
      <c r="F1312">
        <v>110</v>
      </c>
      <c r="H1312" t="str">
        <f t="shared" si="37"/>
        <v>Grade 6 Boys Holyrood A</v>
      </c>
      <c r="I1312">
        <f>COUNTIF('Point Totals by Grade-Gender'!A:A,'Team Points Summary'!H1312)</f>
        <v>1</v>
      </c>
      <c r="J1312">
        <f t="shared" si="36"/>
      </c>
    </row>
    <row r="1313" spans="1:10" ht="12.75">
      <c r="A1313">
        <v>11</v>
      </c>
      <c r="B1313" t="s">
        <v>46</v>
      </c>
      <c r="C1313">
        <v>148</v>
      </c>
      <c r="D1313">
        <v>25</v>
      </c>
      <c r="E1313">
        <v>54</v>
      </c>
      <c r="F1313">
        <v>69</v>
      </c>
      <c r="H1313" t="str">
        <f t="shared" si="37"/>
        <v>Grade 6 Boys Richard Secord A</v>
      </c>
      <c r="I1313">
        <f>COUNTIF('Point Totals by Grade-Gender'!A:A,'Team Points Summary'!H1313)</f>
        <v>1</v>
      </c>
      <c r="J1313">
        <f t="shared" si="36"/>
      </c>
    </row>
    <row r="1314" spans="1:10" ht="12.75">
      <c r="A1314">
        <v>12</v>
      </c>
      <c r="B1314" t="s">
        <v>272</v>
      </c>
      <c r="C1314">
        <v>150</v>
      </c>
      <c r="D1314">
        <v>3</v>
      </c>
      <c r="E1314">
        <v>56</v>
      </c>
      <c r="F1314">
        <v>91</v>
      </c>
      <c r="H1314" t="str">
        <f t="shared" si="37"/>
        <v>Grade 6 Boys Garneau A</v>
      </c>
      <c r="I1314">
        <f>COUNTIF('Point Totals by Grade-Gender'!A:A,'Team Points Summary'!H1314)</f>
        <v>1</v>
      </c>
      <c r="J1314">
        <f t="shared" si="36"/>
      </c>
    </row>
    <row r="1315" spans="1:10" ht="12.75">
      <c r="A1315">
        <v>13</v>
      </c>
      <c r="B1315" t="s">
        <v>6</v>
      </c>
      <c r="C1315">
        <v>163</v>
      </c>
      <c r="D1315">
        <v>30</v>
      </c>
      <c r="E1315">
        <v>66</v>
      </c>
      <c r="F1315">
        <v>67</v>
      </c>
      <c r="H1315" t="str">
        <f t="shared" si="37"/>
        <v>Grade 6 Boys Strathcona Christian Ac A</v>
      </c>
      <c r="I1315">
        <f>COUNTIF('Point Totals by Grade-Gender'!A:A,'Team Points Summary'!H1315)</f>
        <v>1</v>
      </c>
      <c r="J1315">
        <f t="shared" si="36"/>
      </c>
    </row>
    <row r="1316" spans="1:10" ht="12.75">
      <c r="A1316">
        <v>14</v>
      </c>
      <c r="B1316" t="s">
        <v>7</v>
      </c>
      <c r="C1316">
        <v>188</v>
      </c>
      <c r="D1316">
        <v>53</v>
      </c>
      <c r="E1316">
        <v>55</v>
      </c>
      <c r="F1316">
        <v>80</v>
      </c>
      <c r="H1316" t="str">
        <f t="shared" si="37"/>
        <v>Grade 6 Boys Rio Terrace B</v>
      </c>
      <c r="I1316">
        <f>COUNTIF('Point Totals by Grade-Gender'!A:A,'Team Points Summary'!H1316)</f>
        <v>1</v>
      </c>
      <c r="J1316">
        <f t="shared" si="36"/>
      </c>
    </row>
    <row r="1317" spans="1:10" ht="12.75">
      <c r="A1317">
        <v>15</v>
      </c>
      <c r="B1317" t="s">
        <v>9</v>
      </c>
      <c r="C1317">
        <v>204</v>
      </c>
      <c r="D1317">
        <v>59</v>
      </c>
      <c r="E1317">
        <v>61</v>
      </c>
      <c r="F1317">
        <v>84</v>
      </c>
      <c r="H1317" t="str">
        <f t="shared" si="37"/>
        <v>Grade 6 Boys Pine Street A</v>
      </c>
      <c r="I1317">
        <f>COUNTIF('Point Totals by Grade-Gender'!A:A,'Team Points Summary'!H1317)</f>
        <v>1</v>
      </c>
      <c r="J1317">
        <f t="shared" si="36"/>
      </c>
    </row>
    <row r="1318" spans="1:10" ht="12.75">
      <c r="A1318">
        <v>16</v>
      </c>
      <c r="B1318" t="s">
        <v>51</v>
      </c>
      <c r="C1318">
        <v>210</v>
      </c>
      <c r="D1318">
        <v>39</v>
      </c>
      <c r="E1318">
        <v>71</v>
      </c>
      <c r="F1318">
        <v>100</v>
      </c>
      <c r="H1318" t="str">
        <f t="shared" si="37"/>
        <v>Grade 6 Boys Brander Gardens A</v>
      </c>
      <c r="I1318">
        <f>COUNTIF('Point Totals by Grade-Gender'!A:A,'Team Points Summary'!H1318)</f>
        <v>1</v>
      </c>
      <c r="J1318">
        <f t="shared" si="36"/>
      </c>
    </row>
    <row r="1319" spans="1:10" ht="12.75">
      <c r="A1319">
        <v>17</v>
      </c>
      <c r="B1319" t="s">
        <v>69</v>
      </c>
      <c r="C1319">
        <v>218</v>
      </c>
      <c r="D1319">
        <v>34</v>
      </c>
      <c r="E1319">
        <v>85</v>
      </c>
      <c r="F1319">
        <v>99</v>
      </c>
      <c r="H1319" t="str">
        <f t="shared" si="37"/>
        <v>Grade 6 Boys Steinhauer A</v>
      </c>
      <c r="I1319">
        <f>COUNTIF('Point Totals by Grade-Gender'!A:A,'Team Points Summary'!H1319)</f>
        <v>1</v>
      </c>
      <c r="J1319">
        <f t="shared" si="36"/>
      </c>
    </row>
    <row r="1320" spans="1:10" ht="12.75">
      <c r="A1320">
        <v>18</v>
      </c>
      <c r="B1320" t="s">
        <v>421</v>
      </c>
      <c r="C1320">
        <v>222</v>
      </c>
      <c r="D1320">
        <v>43</v>
      </c>
      <c r="E1320">
        <v>60</v>
      </c>
      <c r="F1320">
        <v>119</v>
      </c>
      <c r="H1320" t="str">
        <f t="shared" si="37"/>
        <v>Grade 6 Boys Bessie Nichols A</v>
      </c>
      <c r="I1320">
        <f>COUNTIF('Point Totals by Grade-Gender'!A:A,'Team Points Summary'!H1320)</f>
        <v>1</v>
      </c>
      <c r="J1320">
        <f t="shared" si="36"/>
      </c>
    </row>
    <row r="1321" spans="1:10" ht="12.75">
      <c r="A1321">
        <v>19</v>
      </c>
      <c r="B1321" t="s">
        <v>23</v>
      </c>
      <c r="C1321">
        <v>226</v>
      </c>
      <c r="D1321">
        <v>64</v>
      </c>
      <c r="E1321">
        <v>74</v>
      </c>
      <c r="F1321">
        <v>88</v>
      </c>
      <c r="H1321" t="str">
        <f t="shared" si="37"/>
        <v>Grade 6 Boys Earl Buxton B</v>
      </c>
      <c r="I1321">
        <f>COUNTIF('Point Totals by Grade-Gender'!A:A,'Team Points Summary'!H1321)</f>
        <v>1</v>
      </c>
      <c r="J1321">
        <f t="shared" si="36"/>
      </c>
    </row>
    <row r="1322" spans="1:10" ht="12.75">
      <c r="A1322">
        <v>20</v>
      </c>
      <c r="B1322" t="s">
        <v>52</v>
      </c>
      <c r="C1322">
        <v>237</v>
      </c>
      <c r="D1322">
        <v>42</v>
      </c>
      <c r="E1322">
        <v>93</v>
      </c>
      <c r="F1322">
        <v>102</v>
      </c>
      <c r="H1322" t="str">
        <f t="shared" si="37"/>
        <v>Grade 6 Boys Westbrook B</v>
      </c>
      <c r="I1322">
        <f>COUNTIF('Point Totals by Grade-Gender'!A:A,'Team Points Summary'!H1322)</f>
        <v>1</v>
      </c>
      <c r="J1322">
        <f t="shared" si="36"/>
      </c>
    </row>
    <row r="1323" spans="1:10" ht="12.75">
      <c r="A1323">
        <v>21</v>
      </c>
      <c r="B1323" t="s">
        <v>285</v>
      </c>
      <c r="C1323">
        <v>242</v>
      </c>
      <c r="D1323">
        <v>70</v>
      </c>
      <c r="E1323">
        <v>82</v>
      </c>
      <c r="F1323">
        <v>90</v>
      </c>
      <c r="H1323" t="str">
        <f t="shared" si="37"/>
        <v>Grade 6 Boys Edmonton Khalsa A</v>
      </c>
      <c r="I1323">
        <f>COUNTIF('Point Totals by Grade-Gender'!A:A,'Team Points Summary'!H1323)</f>
        <v>1</v>
      </c>
      <c r="J1323">
        <f t="shared" si="36"/>
      </c>
    </row>
    <row r="1324" spans="1:10" ht="12.75">
      <c r="A1324">
        <v>22</v>
      </c>
      <c r="B1324" t="s">
        <v>32</v>
      </c>
      <c r="C1324">
        <v>250</v>
      </c>
      <c r="D1324">
        <v>75</v>
      </c>
      <c r="E1324">
        <v>79</v>
      </c>
      <c r="F1324">
        <v>96</v>
      </c>
      <c r="H1324" t="str">
        <f t="shared" si="37"/>
        <v>Grade 6 Boys Parkallen B</v>
      </c>
      <c r="I1324">
        <f>COUNTIF('Point Totals by Grade-Gender'!A:A,'Team Points Summary'!H1324)</f>
        <v>1</v>
      </c>
      <c r="J1324">
        <f t="shared" si="36"/>
      </c>
    </row>
    <row r="1325" spans="1:10" ht="12.75">
      <c r="A1325">
        <v>23</v>
      </c>
      <c r="B1325" t="s">
        <v>70</v>
      </c>
      <c r="C1325">
        <v>257</v>
      </c>
      <c r="D1325">
        <v>35</v>
      </c>
      <c r="E1325">
        <v>98</v>
      </c>
      <c r="F1325">
        <v>124</v>
      </c>
      <c r="H1325" t="str">
        <f t="shared" si="37"/>
        <v>Grade 6 Boys Crawford Plains A</v>
      </c>
      <c r="I1325">
        <f>COUNTIF('Point Totals by Grade-Gender'!A:A,'Team Points Summary'!H1325)</f>
        <v>1</v>
      </c>
      <c r="J1325">
        <f t="shared" si="36"/>
      </c>
    </row>
    <row r="1326" spans="1:10" ht="12.75">
      <c r="A1326">
        <v>24</v>
      </c>
      <c r="B1326" t="s">
        <v>610</v>
      </c>
      <c r="C1326">
        <v>296</v>
      </c>
      <c r="D1326">
        <v>86</v>
      </c>
      <c r="E1326">
        <v>97</v>
      </c>
      <c r="F1326">
        <v>113</v>
      </c>
      <c r="H1326" t="str">
        <f t="shared" si="37"/>
        <v>Grade 6 Boys Delton A</v>
      </c>
      <c r="I1326">
        <f>COUNTIF('Point Totals by Grade-Gender'!A:A,'Team Points Summary'!H1326)</f>
        <v>1</v>
      </c>
      <c r="J1326">
        <f t="shared" si="36"/>
      </c>
    </row>
    <row r="1327" spans="1:10" ht="12.75">
      <c r="A1327">
        <v>25</v>
      </c>
      <c r="B1327" t="s">
        <v>21</v>
      </c>
      <c r="C1327">
        <v>324</v>
      </c>
      <c r="D1327">
        <v>87</v>
      </c>
      <c r="E1327">
        <v>115</v>
      </c>
      <c r="F1327">
        <v>122</v>
      </c>
      <c r="H1327" t="str">
        <f t="shared" si="37"/>
        <v>Grade 6 Boys Pine Street B</v>
      </c>
      <c r="I1327">
        <f>COUNTIF('Point Totals by Grade-Gender'!A:A,'Team Points Summary'!H1327)</f>
        <v>1</v>
      </c>
      <c r="J1327">
        <f t="shared" si="36"/>
      </c>
    </row>
    <row r="1328" spans="1:10" ht="12.75">
      <c r="A1328">
        <v>26</v>
      </c>
      <c r="B1328" t="s">
        <v>288</v>
      </c>
      <c r="C1328">
        <v>328</v>
      </c>
      <c r="D1328">
        <v>108</v>
      </c>
      <c r="E1328">
        <v>109</v>
      </c>
      <c r="F1328">
        <v>111</v>
      </c>
      <c r="H1328" t="str">
        <f t="shared" si="37"/>
        <v>Grade 6 Boys Edmonton Khalsa B</v>
      </c>
      <c r="I1328">
        <f>COUNTIF('Point Totals by Grade-Gender'!A:A,'Team Points Summary'!H1328)</f>
        <v>1</v>
      </c>
      <c r="J1328">
        <f t="shared" si="36"/>
      </c>
    </row>
    <row r="1329" spans="1:10" ht="12.75">
      <c r="A1329">
        <v>27</v>
      </c>
      <c r="B1329" t="s">
        <v>428</v>
      </c>
      <c r="C1329">
        <v>347</v>
      </c>
      <c r="D1329">
        <v>112</v>
      </c>
      <c r="E1329">
        <v>117</v>
      </c>
      <c r="F1329">
        <v>118</v>
      </c>
      <c r="H1329" t="str">
        <f t="shared" si="37"/>
        <v>Grade 6 Boys Edmonton Khalsa C</v>
      </c>
      <c r="I1329">
        <f>COUNTIF('Point Totals by Grade-Gender'!A:A,'Team Points Summary'!H1329)</f>
        <v>1</v>
      </c>
      <c r="J1329">
        <f t="shared" si="36"/>
      </c>
    </row>
    <row r="1330" spans="3:10" ht="12.75">
      <c r="C1330">
        <f>SUM(C1303:C1329)</f>
        <v>4829</v>
      </c>
      <c r="H1330" s="1" t="s">
        <v>241</v>
      </c>
      <c r="I1330">
        <f>COUNTIF('Point Totals by Grade-Gender'!A:A,'Team Points Summary'!H1330)</f>
        <v>1</v>
      </c>
      <c r="J1330">
        <f t="shared" si="36"/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Harriers&amp;R2012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8"/>
  <sheetViews>
    <sheetView tabSelected="1" zoomScalePageLayoutView="0" workbookViewId="0" topLeftCell="A1">
      <pane ySplit="1380" topLeftCell="A3" activePane="bottomLeft" state="split"/>
      <selection pane="topLeft" activeCell="A1" sqref="A1:IV16384"/>
      <selection pane="bottomLeft" activeCell="F3" sqref="F3"/>
    </sheetView>
  </sheetViews>
  <sheetFormatPr defaultColWidth="9.140625" defaultRowHeight="12.75"/>
  <cols>
    <col min="1" max="1" width="37.00390625" style="0" bestFit="1" customWidth="1"/>
    <col min="3" max="3" width="7.7109375" style="0" customWidth="1"/>
    <col min="4" max="4" width="6.421875" style="0" customWidth="1"/>
    <col min="5" max="5" width="6.00390625" style="0" bestFit="1" customWidth="1"/>
  </cols>
  <sheetData>
    <row r="1" ht="18">
      <c r="A1" s="4" t="s">
        <v>374</v>
      </c>
    </row>
    <row r="2" spans="1:5" ht="38.25">
      <c r="A2" s="5" t="s">
        <v>0</v>
      </c>
      <c r="B2" s="3" t="s">
        <v>230</v>
      </c>
      <c r="C2" s="3" t="s">
        <v>61</v>
      </c>
      <c r="D2" s="7" t="s">
        <v>231</v>
      </c>
      <c r="E2">
        <v>3</v>
      </c>
    </row>
    <row r="3" spans="1:4" ht="12.75">
      <c r="A3" t="s">
        <v>310</v>
      </c>
      <c r="B3">
        <f>SUMIF('Team Points Summary'!H:H,'Point Totals by Grade-Gender'!A3,'Team Points Summary'!C:C)</f>
        <v>103</v>
      </c>
      <c r="C3">
        <f>IF(E$2=D3,RANK(B3,B$3:B$25,1),"")</f>
        <v>1</v>
      </c>
      <c r="D3">
        <f>COUNTIF('Team Points Summary'!H:H,'Point Totals by Grade-Gender'!A3)</f>
        <v>3</v>
      </c>
    </row>
    <row r="4" spans="1:4" ht="12.75">
      <c r="A4" t="s">
        <v>139</v>
      </c>
      <c r="B4">
        <f>SUMIF('Team Points Summary'!H:H,'Point Totals by Grade-Gender'!A4,'Team Points Summary'!C:C)</f>
        <v>176</v>
      </c>
      <c r="C4">
        <f aca="true" t="shared" si="0" ref="C4:C65">IF(E$2=D4,RANK(B4,B$3:B$25,1),"")</f>
        <v>2</v>
      </c>
      <c r="D4">
        <f>COUNTIF('Team Points Summary'!H:H,'Point Totals by Grade-Gender'!A4)</f>
        <v>3</v>
      </c>
    </row>
    <row r="5" spans="1:4" ht="12.75">
      <c r="A5" t="s">
        <v>129</v>
      </c>
      <c r="B5">
        <f>SUMIF('Team Points Summary'!H:H,'Point Totals by Grade-Gender'!A5,'Team Points Summary'!C:C)</f>
        <v>186</v>
      </c>
      <c r="C5">
        <f t="shared" si="0"/>
        <v>3</v>
      </c>
      <c r="D5">
        <f>COUNTIF('Team Points Summary'!H:H,'Point Totals by Grade-Gender'!A5)</f>
        <v>3</v>
      </c>
    </row>
    <row r="6" spans="1:4" ht="12.75">
      <c r="A6" t="s">
        <v>132</v>
      </c>
      <c r="B6">
        <f>SUMIF('Team Points Summary'!H:H,'Point Totals by Grade-Gender'!A6,'Team Points Summary'!C:C)</f>
        <v>241</v>
      </c>
      <c r="C6">
        <f t="shared" si="0"/>
        <v>4</v>
      </c>
      <c r="D6">
        <f>COUNTIF('Team Points Summary'!H:H,'Point Totals by Grade-Gender'!A6)</f>
        <v>3</v>
      </c>
    </row>
    <row r="7" spans="1:4" ht="12.75">
      <c r="A7" t="s">
        <v>145</v>
      </c>
      <c r="B7">
        <f>SUMIF('Team Points Summary'!H:H,'Point Totals by Grade-Gender'!A7,'Team Points Summary'!C:C)</f>
        <v>248</v>
      </c>
      <c r="C7">
        <f t="shared" si="0"/>
        <v>5</v>
      </c>
      <c r="D7">
        <f>COUNTIF('Team Points Summary'!H:H,'Point Totals by Grade-Gender'!A7)</f>
        <v>3</v>
      </c>
    </row>
    <row r="8" spans="1:4" ht="12.75">
      <c r="A8" t="s">
        <v>123</v>
      </c>
      <c r="B8">
        <f>SUMIF('Team Points Summary'!H:H,'Point Totals by Grade-Gender'!A8,'Team Points Summary'!C:C)</f>
        <v>264</v>
      </c>
      <c r="C8">
        <f t="shared" si="0"/>
        <v>6</v>
      </c>
      <c r="D8">
        <f>COUNTIF('Team Points Summary'!H:H,'Point Totals by Grade-Gender'!A8)</f>
        <v>3</v>
      </c>
    </row>
    <row r="9" spans="1:4" ht="12.75">
      <c r="A9" t="s">
        <v>133</v>
      </c>
      <c r="B9">
        <f>SUMIF('Team Points Summary'!H:H,'Point Totals by Grade-Gender'!A9,'Team Points Summary'!C:C)</f>
        <v>305</v>
      </c>
      <c r="C9">
        <f t="shared" si="0"/>
        <v>7</v>
      </c>
      <c r="D9">
        <f>COUNTIF('Team Points Summary'!H:H,'Point Totals by Grade-Gender'!A9)</f>
        <v>3</v>
      </c>
    </row>
    <row r="10" spans="1:4" ht="12.75">
      <c r="A10" t="s">
        <v>124</v>
      </c>
      <c r="B10">
        <f>SUMIF('Team Points Summary'!H:H,'Point Totals by Grade-Gender'!A10,'Team Points Summary'!C:C)</f>
        <v>311</v>
      </c>
      <c r="C10">
        <f t="shared" si="0"/>
        <v>8</v>
      </c>
      <c r="D10">
        <f>COUNTIF('Team Points Summary'!H:H,'Point Totals by Grade-Gender'!A10)</f>
        <v>3</v>
      </c>
    </row>
    <row r="11" spans="1:4" ht="12.75">
      <c r="A11" t="s">
        <v>135</v>
      </c>
      <c r="B11">
        <f>SUMIF('Team Points Summary'!H:H,'Point Totals by Grade-Gender'!A11,'Team Points Summary'!C:C)</f>
        <v>323</v>
      </c>
      <c r="C11">
        <f t="shared" si="0"/>
        <v>9</v>
      </c>
      <c r="D11">
        <f>COUNTIF('Team Points Summary'!H:H,'Point Totals by Grade-Gender'!A11)</f>
        <v>3</v>
      </c>
    </row>
    <row r="12" spans="1:4" ht="12.75">
      <c r="A12" t="s">
        <v>140</v>
      </c>
      <c r="B12">
        <f>SUMIF('Team Points Summary'!H:H,'Point Totals by Grade-Gender'!A12,'Team Points Summary'!C:C)</f>
        <v>348</v>
      </c>
      <c r="C12">
        <f t="shared" si="0"/>
        <v>10</v>
      </c>
      <c r="D12">
        <f>COUNTIF('Team Points Summary'!H:H,'Point Totals by Grade-Gender'!A12)</f>
        <v>3</v>
      </c>
    </row>
    <row r="13" spans="1:4" ht="12.75" hidden="1">
      <c r="A13" t="s">
        <v>121</v>
      </c>
      <c r="B13">
        <f>SUMIF('Team Points Summary'!H:H,'Point Totals by Grade-Gender'!A13,'Team Points Summary'!C:C)</f>
        <v>373</v>
      </c>
      <c r="C13">
        <f t="shared" si="0"/>
        <v>11</v>
      </c>
      <c r="D13">
        <f>COUNTIF('Team Points Summary'!H:H,'Point Totals by Grade-Gender'!A13)</f>
        <v>3</v>
      </c>
    </row>
    <row r="14" spans="1:4" ht="12.75" hidden="1">
      <c r="A14" t="s">
        <v>503</v>
      </c>
      <c r="B14">
        <f>SUMIF('Team Points Summary'!H:H,'Point Totals by Grade-Gender'!A14,'Team Points Summary'!C:C)</f>
        <v>468</v>
      </c>
      <c r="C14">
        <f t="shared" si="0"/>
        <v>12</v>
      </c>
      <c r="D14">
        <f>COUNTIF('Team Points Summary'!H:H,'Point Totals by Grade-Gender'!A14)</f>
        <v>3</v>
      </c>
    </row>
    <row r="15" spans="1:4" ht="12.75" hidden="1">
      <c r="A15" t="s">
        <v>303</v>
      </c>
      <c r="B15">
        <f>SUMIF('Team Points Summary'!H:H,'Point Totals by Grade-Gender'!A15,'Team Points Summary'!C:C)</f>
        <v>533</v>
      </c>
      <c r="C15">
        <f t="shared" si="0"/>
        <v>13</v>
      </c>
      <c r="D15">
        <f>COUNTIF('Team Points Summary'!H:H,'Point Totals by Grade-Gender'!A15)</f>
        <v>3</v>
      </c>
    </row>
    <row r="16" spans="1:4" ht="12.75" hidden="1">
      <c r="A16" t="s">
        <v>311</v>
      </c>
      <c r="B16">
        <f>SUMIF('Team Points Summary'!H:H,'Point Totals by Grade-Gender'!A16,'Team Points Summary'!C:C)</f>
        <v>581</v>
      </c>
      <c r="C16">
        <f t="shared" si="0"/>
        <v>14</v>
      </c>
      <c r="D16">
        <f>COUNTIF('Team Points Summary'!H:H,'Point Totals by Grade-Gender'!A16)</f>
        <v>3</v>
      </c>
    </row>
    <row r="17" spans="1:4" ht="12.75" hidden="1">
      <c r="A17" t="s">
        <v>134</v>
      </c>
      <c r="B17">
        <f>SUMIF('Team Points Summary'!H:H,'Point Totals by Grade-Gender'!A17,'Team Points Summary'!C:C)</f>
        <v>648</v>
      </c>
      <c r="C17">
        <f t="shared" si="0"/>
        <v>15</v>
      </c>
      <c r="D17">
        <f>COUNTIF('Team Points Summary'!H:H,'Point Totals by Grade-Gender'!A17)</f>
        <v>3</v>
      </c>
    </row>
    <row r="18" spans="1:4" ht="12.75" hidden="1">
      <c r="A18" t="s">
        <v>506</v>
      </c>
      <c r="B18">
        <f>SUMIF('Team Points Summary'!H:H,'Point Totals by Grade-Gender'!A18,'Team Points Summary'!C:C)</f>
        <v>707</v>
      </c>
      <c r="C18">
        <f t="shared" si="0"/>
        <v>16</v>
      </c>
      <c r="D18">
        <f>COUNTIF('Team Points Summary'!H:H,'Point Totals by Grade-Gender'!A18)</f>
        <v>3</v>
      </c>
    </row>
    <row r="19" spans="1:4" ht="12.75" hidden="1">
      <c r="A19" t="s">
        <v>141</v>
      </c>
      <c r="B19">
        <f>SUMIF('Team Points Summary'!H:H,'Point Totals by Grade-Gender'!A19,'Team Points Summary'!C:C)</f>
        <v>741</v>
      </c>
      <c r="C19">
        <f t="shared" si="0"/>
        <v>17</v>
      </c>
      <c r="D19">
        <f>COUNTIF('Team Points Summary'!H:H,'Point Totals by Grade-Gender'!A19)</f>
        <v>3</v>
      </c>
    </row>
    <row r="20" spans="1:4" ht="12.75" hidden="1">
      <c r="A20" t="s">
        <v>136</v>
      </c>
      <c r="B20">
        <f>SUMIF('Team Points Summary'!H:H,'Point Totals by Grade-Gender'!A20,'Team Points Summary'!C:C)</f>
        <v>776</v>
      </c>
      <c r="C20">
        <f t="shared" si="0"/>
        <v>18</v>
      </c>
      <c r="D20">
        <f>COUNTIF('Team Points Summary'!H:H,'Point Totals by Grade-Gender'!A20)</f>
        <v>3</v>
      </c>
    </row>
    <row r="21" spans="1:4" ht="12.75" hidden="1">
      <c r="A21" t="s">
        <v>122</v>
      </c>
      <c r="B21">
        <f>SUMIF('Team Points Summary'!H:H,'Point Totals by Grade-Gender'!A21,'Team Points Summary'!C:C)</f>
        <v>783</v>
      </c>
      <c r="C21">
        <f t="shared" si="0"/>
        <v>19</v>
      </c>
      <c r="D21">
        <f>COUNTIF('Team Points Summary'!H:H,'Point Totals by Grade-Gender'!A21)</f>
        <v>3</v>
      </c>
    </row>
    <row r="22" spans="1:4" ht="12.75" hidden="1">
      <c r="A22" t="s">
        <v>304</v>
      </c>
      <c r="B22">
        <f>SUMIF('Team Points Summary'!H:H,'Point Totals by Grade-Gender'!A22,'Team Points Summary'!C:C)</f>
        <v>829</v>
      </c>
      <c r="C22">
        <f t="shared" si="0"/>
        <v>20</v>
      </c>
      <c r="D22">
        <f>COUNTIF('Team Points Summary'!H:H,'Point Totals by Grade-Gender'!A22)</f>
        <v>3</v>
      </c>
    </row>
    <row r="23" spans="1:4" ht="12.75" hidden="1">
      <c r="A23" t="s">
        <v>435</v>
      </c>
      <c r="B23">
        <f>SUMIF('Team Points Summary'!H:H,'Point Totals by Grade-Gender'!A23,'Team Points Summary'!C:C)</f>
        <v>870</v>
      </c>
      <c r="C23">
        <f t="shared" si="0"/>
        <v>21</v>
      </c>
      <c r="D23">
        <f>COUNTIF('Team Points Summary'!H:H,'Point Totals by Grade-Gender'!A23)</f>
        <v>3</v>
      </c>
    </row>
    <row r="24" spans="1:4" ht="12.75" hidden="1">
      <c r="A24" t="s">
        <v>130</v>
      </c>
      <c r="B24">
        <f>SUMIF('Team Points Summary'!H:H,'Point Totals by Grade-Gender'!A24,'Team Points Summary'!C:C)</f>
        <v>882</v>
      </c>
      <c r="C24">
        <f t="shared" si="0"/>
        <v>22</v>
      </c>
      <c r="D24">
        <f>COUNTIF('Team Points Summary'!H:H,'Point Totals by Grade-Gender'!A24)</f>
        <v>3</v>
      </c>
    </row>
    <row r="25" spans="1:4" ht="12.75" hidden="1">
      <c r="A25" t="s">
        <v>305</v>
      </c>
      <c r="B25">
        <f>SUMIF('Team Points Summary'!H:H,'Point Totals by Grade-Gender'!A25,'Team Points Summary'!C:C)</f>
        <v>1035</v>
      </c>
      <c r="C25">
        <f t="shared" si="0"/>
        <v>23</v>
      </c>
      <c r="D25">
        <f>COUNTIF('Team Points Summary'!H:H,'Point Totals by Grade-Gender'!A25)</f>
        <v>3</v>
      </c>
    </row>
    <row r="26" spans="1:4" ht="12.75" hidden="1">
      <c r="A26" t="s">
        <v>302</v>
      </c>
      <c r="B26">
        <f>SUMIF('Team Points Summary'!H:H,'Point Totals by Grade-Gender'!A26,'Team Points Summary'!C:C)</f>
        <v>143</v>
      </c>
      <c r="C26">
        <f t="shared" si="0"/>
      </c>
      <c r="D26">
        <f>COUNTIF('Team Points Summary'!H:H,'Point Totals by Grade-Gender'!A26)</f>
        <v>2</v>
      </c>
    </row>
    <row r="27" spans="1:4" ht="12.75" hidden="1">
      <c r="A27" t="s">
        <v>580</v>
      </c>
      <c r="B27">
        <f>SUMIF('Team Points Summary'!H:H,'Point Totals by Grade-Gender'!A27,'Team Points Summary'!C:C)</f>
        <v>161</v>
      </c>
      <c r="C27">
        <f t="shared" si="0"/>
      </c>
      <c r="D27">
        <f>COUNTIF('Team Points Summary'!H:H,'Point Totals by Grade-Gender'!A27)</f>
        <v>2</v>
      </c>
    </row>
    <row r="28" spans="1:4" ht="12.75" hidden="1">
      <c r="A28" t="s">
        <v>144</v>
      </c>
      <c r="B28">
        <f>SUMIF('Team Points Summary'!H:H,'Point Totals by Grade-Gender'!A28,'Team Points Summary'!C:C)</f>
        <v>174</v>
      </c>
      <c r="C28">
        <f t="shared" si="0"/>
      </c>
      <c r="D28">
        <f>COUNTIF('Team Points Summary'!H:H,'Point Totals by Grade-Gender'!A28)</f>
        <v>2</v>
      </c>
    </row>
    <row r="29" spans="1:4" ht="12.75" hidden="1">
      <c r="A29" t="s">
        <v>502</v>
      </c>
      <c r="B29">
        <f>SUMIF('Team Points Summary'!H:H,'Point Totals by Grade-Gender'!A29,'Team Points Summary'!C:C)</f>
        <v>344</v>
      </c>
      <c r="C29">
        <f t="shared" si="0"/>
      </c>
      <c r="D29">
        <f>COUNTIF('Team Points Summary'!H:H,'Point Totals by Grade-Gender'!A29)</f>
        <v>2</v>
      </c>
    </row>
    <row r="30" spans="1:4" ht="12.75" hidden="1">
      <c r="A30" t="s">
        <v>505</v>
      </c>
      <c r="B30">
        <f>SUMIF('Team Points Summary'!H:H,'Point Totals by Grade-Gender'!A30,'Team Points Summary'!C:C)</f>
        <v>369</v>
      </c>
      <c r="C30">
        <f t="shared" si="0"/>
      </c>
      <c r="D30">
        <f>COUNTIF('Team Points Summary'!H:H,'Point Totals by Grade-Gender'!A30)</f>
        <v>2</v>
      </c>
    </row>
    <row r="31" spans="1:4" ht="12.75" hidden="1">
      <c r="A31" t="s">
        <v>434</v>
      </c>
      <c r="B31">
        <f>SUMIF('Team Points Summary'!H:H,'Point Totals by Grade-Gender'!A31,'Team Points Summary'!C:C)</f>
        <v>384</v>
      </c>
      <c r="C31">
        <f t="shared" si="0"/>
      </c>
      <c r="D31">
        <f>COUNTIF('Team Points Summary'!H:H,'Point Totals by Grade-Gender'!A31)</f>
        <v>2</v>
      </c>
    </row>
    <row r="32" spans="1:4" ht="12.75" hidden="1">
      <c r="A32" t="s">
        <v>507</v>
      </c>
      <c r="B32">
        <f>SUMIF('Team Points Summary'!H:H,'Point Totals by Grade-Gender'!A32,'Team Points Summary'!C:C)</f>
        <v>439</v>
      </c>
      <c r="C32">
        <f t="shared" si="0"/>
      </c>
      <c r="D32">
        <f>COUNTIF('Team Points Summary'!H:H,'Point Totals by Grade-Gender'!A32)</f>
        <v>2</v>
      </c>
    </row>
    <row r="33" spans="1:4" ht="12.75" hidden="1">
      <c r="A33" t="s">
        <v>128</v>
      </c>
      <c r="B33">
        <f>SUMIF('Team Points Summary'!H:H,'Point Totals by Grade-Gender'!A33,'Team Points Summary'!C:C)</f>
        <v>465</v>
      </c>
      <c r="C33">
        <f t="shared" si="0"/>
      </c>
      <c r="D33">
        <f>COUNTIF('Team Points Summary'!H:H,'Point Totals by Grade-Gender'!A33)</f>
        <v>2</v>
      </c>
    </row>
    <row r="34" spans="1:4" ht="12.75" hidden="1">
      <c r="A34" t="s">
        <v>127</v>
      </c>
      <c r="B34">
        <f>SUMIF('Team Points Summary'!H:H,'Point Totals by Grade-Gender'!A34,'Team Points Summary'!C:C)</f>
        <v>504</v>
      </c>
      <c r="C34">
        <f t="shared" si="0"/>
      </c>
      <c r="D34">
        <f>COUNTIF('Team Points Summary'!H:H,'Point Totals by Grade-Gender'!A34)</f>
        <v>2</v>
      </c>
    </row>
    <row r="35" spans="1:4" ht="12.75" hidden="1">
      <c r="A35" t="s">
        <v>118</v>
      </c>
      <c r="B35">
        <f>SUMIF('Team Points Summary'!H:H,'Point Totals by Grade-Gender'!A35,'Team Points Summary'!C:C)</f>
        <v>549</v>
      </c>
      <c r="C35">
        <f t="shared" si="0"/>
      </c>
      <c r="D35">
        <f>COUNTIF('Team Points Summary'!H:H,'Point Totals by Grade-Gender'!A35)</f>
        <v>2</v>
      </c>
    </row>
    <row r="36" spans="1:4" ht="12.75" hidden="1">
      <c r="A36" t="s">
        <v>125</v>
      </c>
      <c r="B36">
        <f>SUMIF('Team Points Summary'!H:H,'Point Totals by Grade-Gender'!A36,'Team Points Summary'!C:C)</f>
        <v>577</v>
      </c>
      <c r="C36">
        <f t="shared" si="0"/>
      </c>
      <c r="D36">
        <f>COUNTIF('Team Points Summary'!H:H,'Point Totals by Grade-Gender'!A36)</f>
        <v>2</v>
      </c>
    </row>
    <row r="37" spans="1:4" ht="12.75" hidden="1">
      <c r="A37" t="s">
        <v>307</v>
      </c>
      <c r="B37">
        <f>SUMIF('Team Points Summary'!H:H,'Point Totals by Grade-Gender'!A37,'Team Points Summary'!C:C)</f>
        <v>600</v>
      </c>
      <c r="C37">
        <f t="shared" si="0"/>
      </c>
      <c r="D37">
        <f>COUNTIF('Team Points Summary'!H:H,'Point Totals by Grade-Gender'!A37)</f>
        <v>2</v>
      </c>
    </row>
    <row r="38" spans="1:4" ht="12.75" hidden="1">
      <c r="A38" t="s">
        <v>312</v>
      </c>
      <c r="B38">
        <f>SUMIF('Team Points Summary'!H:H,'Point Totals by Grade-Gender'!A38,'Team Points Summary'!C:C)</f>
        <v>677</v>
      </c>
      <c r="C38">
        <f t="shared" si="0"/>
      </c>
      <c r="D38">
        <f>COUNTIF('Team Points Summary'!H:H,'Point Totals by Grade-Gender'!A38)</f>
        <v>2</v>
      </c>
    </row>
    <row r="39" spans="1:4" ht="12.75" hidden="1">
      <c r="A39" t="s">
        <v>245</v>
      </c>
      <c r="B39">
        <f>SUMIF('Team Points Summary'!H:H,'Point Totals by Grade-Gender'!A39,'Team Points Summary'!C:C)</f>
        <v>702</v>
      </c>
      <c r="C39">
        <f t="shared" si="0"/>
      </c>
      <c r="D39">
        <f>COUNTIF('Team Points Summary'!H:H,'Point Totals by Grade-Gender'!A39)</f>
        <v>2</v>
      </c>
    </row>
    <row r="40" spans="1:4" ht="12.75" hidden="1">
      <c r="A40" t="s">
        <v>511</v>
      </c>
      <c r="B40">
        <f>SUMIF('Team Points Summary'!H:H,'Point Totals by Grade-Gender'!A40,'Team Points Summary'!C:C)</f>
        <v>735</v>
      </c>
      <c r="C40">
        <f t="shared" si="0"/>
      </c>
      <c r="D40">
        <f>COUNTIF('Team Points Summary'!H:H,'Point Totals by Grade-Gender'!A40)</f>
        <v>2</v>
      </c>
    </row>
    <row r="41" spans="1:4" ht="12.75" hidden="1">
      <c r="A41" t="s">
        <v>142</v>
      </c>
      <c r="B41">
        <f>SUMIF('Team Points Summary'!H:H,'Point Totals by Grade-Gender'!A41,'Team Points Summary'!C:C)</f>
        <v>746</v>
      </c>
      <c r="C41">
        <f t="shared" si="0"/>
      </c>
      <c r="D41">
        <f>COUNTIF('Team Points Summary'!H:H,'Point Totals by Grade-Gender'!A41)</f>
        <v>2</v>
      </c>
    </row>
    <row r="42" spans="1:4" ht="12.75" hidden="1">
      <c r="A42" t="s">
        <v>313</v>
      </c>
      <c r="B42">
        <f>SUMIF('Team Points Summary'!H:H,'Point Totals by Grade-Gender'!A42,'Team Points Summary'!C:C)</f>
        <v>765</v>
      </c>
      <c r="C42">
        <f t="shared" si="0"/>
      </c>
      <c r="D42">
        <f>COUNTIF('Team Points Summary'!H:H,'Point Totals by Grade-Gender'!A42)</f>
        <v>2</v>
      </c>
    </row>
    <row r="43" spans="1:4" ht="12.75" hidden="1">
      <c r="A43" t="s">
        <v>131</v>
      </c>
      <c r="B43">
        <f>SUMIF('Team Points Summary'!H:H,'Point Totals by Grade-Gender'!A43,'Team Points Summary'!C:C)</f>
        <v>790</v>
      </c>
      <c r="C43">
        <f t="shared" si="0"/>
      </c>
      <c r="D43">
        <f>COUNTIF('Team Points Summary'!H:H,'Point Totals by Grade-Gender'!A43)</f>
        <v>2</v>
      </c>
    </row>
    <row r="44" spans="1:4" ht="12.75" hidden="1">
      <c r="A44" t="s">
        <v>119</v>
      </c>
      <c r="B44">
        <f>SUMIF('Team Points Summary'!H:H,'Point Totals by Grade-Gender'!A44,'Team Points Summary'!C:C)</f>
        <v>836</v>
      </c>
      <c r="C44">
        <f t="shared" si="0"/>
      </c>
      <c r="D44">
        <f>COUNTIF('Team Points Summary'!H:H,'Point Totals by Grade-Gender'!A44)</f>
        <v>2</v>
      </c>
    </row>
    <row r="45" spans="1:4" ht="12.75" hidden="1">
      <c r="A45" t="s">
        <v>615</v>
      </c>
      <c r="B45">
        <f>SUMIF('Team Points Summary'!H:H,'Point Totals by Grade-Gender'!A45,'Team Points Summary'!C:C)</f>
        <v>62</v>
      </c>
      <c r="C45">
        <f t="shared" si="0"/>
      </c>
      <c r="D45">
        <f>COUNTIF('Team Points Summary'!H:H,'Point Totals by Grade-Gender'!A45)</f>
        <v>1</v>
      </c>
    </row>
    <row r="46" spans="1:4" ht="12.75" hidden="1">
      <c r="A46" t="s">
        <v>126</v>
      </c>
      <c r="B46">
        <f>SUMIF('Team Points Summary'!H:H,'Point Totals by Grade-Gender'!A46,'Team Points Summary'!C:C)</f>
        <v>157</v>
      </c>
      <c r="C46">
        <f t="shared" si="0"/>
      </c>
      <c r="D46">
        <f>COUNTIF('Team Points Summary'!H:H,'Point Totals by Grade-Gender'!A46)</f>
        <v>1</v>
      </c>
    </row>
    <row r="47" spans="1:4" ht="12.75" hidden="1">
      <c r="A47" t="s">
        <v>301</v>
      </c>
      <c r="B47">
        <f>SUMIF('Team Points Summary'!H:H,'Point Totals by Grade-Gender'!A47,'Team Points Summary'!C:C)</f>
        <v>175</v>
      </c>
      <c r="C47">
        <f t="shared" si="0"/>
      </c>
      <c r="D47">
        <f>COUNTIF('Team Points Summary'!H:H,'Point Totals by Grade-Gender'!A47)</f>
        <v>1</v>
      </c>
    </row>
    <row r="48" spans="1:4" ht="12.75" hidden="1">
      <c r="A48" t="s">
        <v>504</v>
      </c>
      <c r="B48">
        <f>SUMIF('Team Points Summary'!H:H,'Point Totals by Grade-Gender'!A48,'Team Points Summary'!C:C)</f>
        <v>185</v>
      </c>
      <c r="C48">
        <f t="shared" si="0"/>
      </c>
      <c r="D48">
        <f>COUNTIF('Team Points Summary'!H:H,'Point Totals by Grade-Gender'!A48)</f>
        <v>1</v>
      </c>
    </row>
    <row r="49" spans="1:4" ht="12.75" hidden="1">
      <c r="A49" t="s">
        <v>308</v>
      </c>
      <c r="B49">
        <f>SUMIF('Team Points Summary'!H:H,'Point Totals by Grade-Gender'!A49,'Team Points Summary'!C:C)</f>
        <v>250</v>
      </c>
      <c r="C49">
        <f t="shared" si="0"/>
      </c>
      <c r="D49">
        <f>COUNTIF('Team Points Summary'!H:H,'Point Totals by Grade-Gender'!A49)</f>
        <v>1</v>
      </c>
    </row>
    <row r="50" spans="1:4" ht="12.75" hidden="1">
      <c r="A50" t="s">
        <v>616</v>
      </c>
      <c r="B50">
        <f>SUMIF('Team Points Summary'!H:H,'Point Totals by Grade-Gender'!A50,'Team Points Summary'!C:C)</f>
        <v>300</v>
      </c>
      <c r="C50">
        <f t="shared" si="0"/>
      </c>
      <c r="D50">
        <f>COUNTIF('Team Points Summary'!H:H,'Point Totals by Grade-Gender'!A50)</f>
        <v>1</v>
      </c>
    </row>
    <row r="51" spans="1:4" ht="12.75" hidden="1">
      <c r="A51" t="s">
        <v>246</v>
      </c>
      <c r="B51">
        <f>SUMIF('Team Points Summary'!H:H,'Point Totals by Grade-Gender'!A51,'Team Points Summary'!C:C)</f>
        <v>315</v>
      </c>
      <c r="C51">
        <f t="shared" si="0"/>
      </c>
      <c r="D51">
        <f>COUNTIF('Team Points Summary'!H:H,'Point Totals by Grade-Gender'!A51)</f>
        <v>1</v>
      </c>
    </row>
    <row r="52" spans="1:4" ht="12.75" hidden="1">
      <c r="A52" t="s">
        <v>137</v>
      </c>
      <c r="B52">
        <f>SUMIF('Team Points Summary'!H:H,'Point Totals by Grade-Gender'!A52,'Team Points Summary'!C:C)</f>
        <v>321</v>
      </c>
      <c r="C52">
        <f t="shared" si="0"/>
      </c>
      <c r="D52">
        <f>COUNTIF('Team Points Summary'!H:H,'Point Totals by Grade-Gender'!A52)</f>
        <v>1</v>
      </c>
    </row>
    <row r="53" spans="1:4" ht="12.75" hidden="1">
      <c r="A53" t="s">
        <v>138</v>
      </c>
      <c r="B53">
        <f>SUMIF('Team Points Summary'!H:H,'Point Totals by Grade-Gender'!A53,'Team Points Summary'!C:C)</f>
        <v>331</v>
      </c>
      <c r="C53">
        <f t="shared" si="0"/>
      </c>
      <c r="D53">
        <f>COUNTIF('Team Points Summary'!H:H,'Point Totals by Grade-Gender'!A53)</f>
        <v>1</v>
      </c>
    </row>
    <row r="54" spans="1:4" ht="12.75" hidden="1">
      <c r="A54" t="s">
        <v>508</v>
      </c>
      <c r="B54">
        <f>SUMIF('Team Points Summary'!H:H,'Point Totals by Grade-Gender'!A54,'Team Points Summary'!C:C)</f>
        <v>332</v>
      </c>
      <c r="C54">
        <f t="shared" si="0"/>
      </c>
      <c r="D54">
        <f>COUNTIF('Team Points Summary'!H:H,'Point Totals by Grade-Gender'!A54)</f>
        <v>1</v>
      </c>
    </row>
    <row r="55" spans="1:4" ht="12.75" hidden="1">
      <c r="A55" t="s">
        <v>306</v>
      </c>
      <c r="B55">
        <f>SUMIF('Team Points Summary'!H:H,'Point Totals by Grade-Gender'!A55,'Team Points Summary'!C:C)</f>
        <v>356</v>
      </c>
      <c r="C55">
        <f t="shared" si="0"/>
      </c>
      <c r="D55">
        <f>COUNTIF('Team Points Summary'!H:H,'Point Totals by Grade-Gender'!A55)</f>
        <v>1</v>
      </c>
    </row>
    <row r="56" spans="1:4" ht="12.75" hidden="1">
      <c r="A56" t="s">
        <v>617</v>
      </c>
      <c r="B56">
        <f>SUMIF('Team Points Summary'!H:H,'Point Totals by Grade-Gender'!A56,'Team Points Summary'!C:C)</f>
        <v>357</v>
      </c>
      <c r="C56">
        <f t="shared" si="0"/>
      </c>
      <c r="D56">
        <f>COUNTIF('Team Points Summary'!H:H,'Point Totals by Grade-Gender'!A56)</f>
        <v>1</v>
      </c>
    </row>
    <row r="57" spans="1:4" ht="12.75" hidden="1">
      <c r="A57" t="s">
        <v>436</v>
      </c>
      <c r="B57">
        <f>SUMIF('Team Points Summary'!H:H,'Point Totals by Grade-Gender'!A57,'Team Points Summary'!C:C)</f>
        <v>361</v>
      </c>
      <c r="C57">
        <f t="shared" si="0"/>
      </c>
      <c r="D57">
        <f>COUNTIF('Team Points Summary'!H:H,'Point Totals by Grade-Gender'!A57)</f>
        <v>1</v>
      </c>
    </row>
    <row r="58" spans="1:4" ht="12.75" hidden="1">
      <c r="A58" t="s">
        <v>247</v>
      </c>
      <c r="B58">
        <f>SUMIF('Team Points Summary'!H:H,'Point Totals by Grade-Gender'!A58,'Team Points Summary'!C:C)</f>
        <v>371</v>
      </c>
      <c r="C58">
        <f t="shared" si="0"/>
      </c>
      <c r="D58">
        <f>COUNTIF('Team Points Summary'!H:H,'Point Totals by Grade-Gender'!A58)</f>
        <v>1</v>
      </c>
    </row>
    <row r="59" spans="1:4" ht="12.75" hidden="1">
      <c r="A59" t="s">
        <v>143</v>
      </c>
      <c r="B59">
        <f>SUMIF('Team Points Summary'!H:H,'Point Totals by Grade-Gender'!A59,'Team Points Summary'!C:C)</f>
        <v>382</v>
      </c>
      <c r="C59">
        <f t="shared" si="0"/>
      </c>
      <c r="D59">
        <f>COUNTIF('Team Points Summary'!H:H,'Point Totals by Grade-Gender'!A59)</f>
        <v>1</v>
      </c>
    </row>
    <row r="60" spans="1:4" ht="12.75" hidden="1">
      <c r="A60" t="s">
        <v>437</v>
      </c>
      <c r="B60">
        <f>SUMIF('Team Points Summary'!H:H,'Point Totals by Grade-Gender'!A60,'Team Points Summary'!C:C)</f>
        <v>398</v>
      </c>
      <c r="C60">
        <f t="shared" si="0"/>
      </c>
      <c r="D60">
        <f>COUNTIF('Team Points Summary'!H:H,'Point Totals by Grade-Gender'!A60)</f>
        <v>1</v>
      </c>
    </row>
    <row r="61" spans="1:4" ht="12.75" hidden="1">
      <c r="A61" t="s">
        <v>509</v>
      </c>
      <c r="B61">
        <f>SUMIF('Team Points Summary'!H:H,'Point Totals by Grade-Gender'!A61,'Team Points Summary'!C:C)</f>
        <v>420</v>
      </c>
      <c r="C61">
        <f t="shared" si="0"/>
      </c>
      <c r="D61">
        <f>COUNTIF('Team Points Summary'!H:H,'Point Totals by Grade-Gender'!A61)</f>
        <v>1</v>
      </c>
    </row>
    <row r="62" spans="1:4" ht="12.75" hidden="1">
      <c r="A62" t="s">
        <v>120</v>
      </c>
      <c r="B62">
        <f>SUMIF('Team Points Summary'!H:H,'Point Totals by Grade-Gender'!A62,'Team Points Summary'!C:C)</f>
        <v>424</v>
      </c>
      <c r="C62">
        <f t="shared" si="0"/>
      </c>
      <c r="D62">
        <f>COUNTIF('Team Points Summary'!H:H,'Point Totals by Grade-Gender'!A62)</f>
        <v>1</v>
      </c>
    </row>
    <row r="63" spans="1:4" ht="12.75" hidden="1">
      <c r="A63" t="s">
        <v>510</v>
      </c>
      <c r="B63">
        <f>SUMIF('Team Points Summary'!H:H,'Point Totals by Grade-Gender'!A63,'Team Points Summary'!C:C)</f>
        <v>439</v>
      </c>
      <c r="C63">
        <f t="shared" si="0"/>
      </c>
      <c r="D63">
        <f>COUNTIF('Team Points Summary'!H:H,'Point Totals by Grade-Gender'!A63)</f>
        <v>1</v>
      </c>
    </row>
    <row r="64" spans="1:4" ht="12.75" hidden="1">
      <c r="A64" t="s">
        <v>309</v>
      </c>
      <c r="B64">
        <f>SUMIF('Team Points Summary'!H:H,'Point Totals by Grade-Gender'!A64,'Team Points Summary'!C:C)</f>
        <v>485</v>
      </c>
      <c r="C64">
        <f t="shared" si="0"/>
      </c>
      <c r="D64">
        <f>COUNTIF('Team Points Summary'!H:H,'Point Totals by Grade-Gender'!A64)</f>
        <v>1</v>
      </c>
    </row>
    <row r="65" spans="1:4" ht="12.75" hidden="1">
      <c r="A65" t="s">
        <v>512</v>
      </c>
      <c r="B65">
        <f>SUMIF('Team Points Summary'!H:H,'Point Totals by Grade-Gender'!A65,'Team Points Summary'!C:C)</f>
        <v>541</v>
      </c>
      <c r="C65">
        <f t="shared" si="0"/>
      </c>
      <c r="D65">
        <f>COUNTIF('Team Points Summary'!H:H,'Point Totals by Grade-Gender'!A65)</f>
        <v>1</v>
      </c>
    </row>
    <row r="66" ht="12.75">
      <c r="A66" s="13" t="s">
        <v>373</v>
      </c>
    </row>
    <row r="67" spans="1:5" ht="12.75">
      <c r="A67" s="11" t="s">
        <v>234</v>
      </c>
      <c r="B67">
        <f>SUM(B3:B65)</f>
        <v>28653</v>
      </c>
      <c r="E67">
        <f>SUMIF('Team Points Summary'!H:H,'Point Totals by Grade-Gender'!A67,'Team Points Summary'!C:C)</f>
        <v>28653</v>
      </c>
    </row>
    <row r="68" spans="1:4" ht="12.75">
      <c r="A68" s="8"/>
      <c r="B68" s="9"/>
      <c r="C68" s="9"/>
      <c r="D68" s="10"/>
    </row>
    <row r="69" spans="1:4" ht="12.75">
      <c r="A69" t="s">
        <v>117</v>
      </c>
      <c r="B69">
        <f>SUMIF('Team Points Summary'!H:H,'Point Totals by Grade-Gender'!A69,'Team Points Summary'!C:C)</f>
        <v>70</v>
      </c>
      <c r="C69">
        <f>IF(E$2=D69,RANK(B69,B$69:B$101,1),"")</f>
        <v>1</v>
      </c>
      <c r="D69">
        <f>COUNTIF('Team Points Summary'!H:H,'Point Totals by Grade-Gender'!A69)</f>
        <v>3</v>
      </c>
    </row>
    <row r="70" spans="1:4" ht="12.75">
      <c r="A70" t="s">
        <v>107</v>
      </c>
      <c r="B70">
        <f>SUMIF('Team Points Summary'!H:H,'Point Totals by Grade-Gender'!A70,'Team Points Summary'!C:C)</f>
        <v>79</v>
      </c>
      <c r="C70">
        <f aca="true" t="shared" si="1" ref="C70:C133">IF(E$2=D70,RANK(B70,B$69:B$101,1),"")</f>
        <v>2</v>
      </c>
      <c r="D70">
        <f>COUNTIF('Team Points Summary'!H:H,'Point Totals by Grade-Gender'!A70)</f>
        <v>3</v>
      </c>
    </row>
    <row r="71" spans="1:4" ht="12.75">
      <c r="A71" t="s">
        <v>244</v>
      </c>
      <c r="B71">
        <f>SUMIF('Team Points Summary'!H:H,'Point Totals by Grade-Gender'!A71,'Team Points Summary'!C:C)</f>
        <v>178</v>
      </c>
      <c r="C71">
        <f t="shared" si="1"/>
        <v>3</v>
      </c>
      <c r="D71">
        <f>COUNTIF('Team Points Summary'!H:H,'Point Totals by Grade-Gender'!A71)</f>
        <v>3</v>
      </c>
    </row>
    <row r="72" spans="1:4" ht="12.75">
      <c r="A72" t="s">
        <v>86</v>
      </c>
      <c r="B72">
        <f>SUMIF('Team Points Summary'!H:H,'Point Totals by Grade-Gender'!A72,'Team Points Summary'!C:C)</f>
        <v>192</v>
      </c>
      <c r="C72">
        <f t="shared" si="1"/>
        <v>4</v>
      </c>
      <c r="D72">
        <f>COUNTIF('Team Points Summary'!H:H,'Point Totals by Grade-Gender'!A72)</f>
        <v>3</v>
      </c>
    </row>
    <row r="73" spans="1:4" ht="12.75">
      <c r="A73" t="s">
        <v>83</v>
      </c>
      <c r="B73">
        <f>SUMIF('Team Points Summary'!H:H,'Point Totals by Grade-Gender'!A73,'Team Points Summary'!C:C)</f>
        <v>196</v>
      </c>
      <c r="C73">
        <f t="shared" si="1"/>
        <v>5</v>
      </c>
      <c r="D73">
        <f>COUNTIF('Team Points Summary'!H:H,'Point Totals by Grade-Gender'!A73)</f>
        <v>3</v>
      </c>
    </row>
    <row r="74" spans="1:4" ht="12.75">
      <c r="A74" t="s">
        <v>99</v>
      </c>
      <c r="B74">
        <f>SUMIF('Team Points Summary'!H:H,'Point Totals by Grade-Gender'!A74,'Team Points Summary'!C:C)</f>
        <v>221</v>
      </c>
      <c r="C74">
        <f t="shared" si="1"/>
        <v>6</v>
      </c>
      <c r="D74">
        <f>COUNTIF('Team Points Summary'!H:H,'Point Totals by Grade-Gender'!A74)</f>
        <v>3</v>
      </c>
    </row>
    <row r="75" spans="1:4" ht="12.75">
      <c r="A75" t="s">
        <v>95</v>
      </c>
      <c r="B75">
        <f>SUMIF('Team Points Summary'!H:H,'Point Totals by Grade-Gender'!A75,'Team Points Summary'!C:C)</f>
        <v>315</v>
      </c>
      <c r="C75">
        <f t="shared" si="1"/>
        <v>7</v>
      </c>
      <c r="D75">
        <f>COUNTIF('Team Points Summary'!H:H,'Point Totals by Grade-Gender'!A75)</f>
        <v>3</v>
      </c>
    </row>
    <row r="76" spans="1:4" ht="12.75">
      <c r="A76" t="s">
        <v>110</v>
      </c>
      <c r="B76">
        <f>SUMIF('Team Points Summary'!H:H,'Point Totals by Grade-Gender'!A76,'Team Points Summary'!C:C)</f>
        <v>341</v>
      </c>
      <c r="C76">
        <f t="shared" si="1"/>
        <v>8</v>
      </c>
      <c r="D76">
        <f>COUNTIF('Team Points Summary'!H:H,'Point Totals by Grade-Gender'!A76)</f>
        <v>3</v>
      </c>
    </row>
    <row r="77" spans="1:4" ht="12.75">
      <c r="A77" t="s">
        <v>91</v>
      </c>
      <c r="B77">
        <f>SUMIF('Team Points Summary'!H:H,'Point Totals by Grade-Gender'!A77,'Team Points Summary'!C:C)</f>
        <v>375</v>
      </c>
      <c r="C77">
        <f t="shared" si="1"/>
        <v>9</v>
      </c>
      <c r="D77">
        <f>COUNTIF('Team Points Summary'!H:H,'Point Totals by Grade-Gender'!A77)</f>
        <v>3</v>
      </c>
    </row>
    <row r="78" spans="1:4" ht="12.75">
      <c r="A78" t="s">
        <v>92</v>
      </c>
      <c r="B78">
        <f>SUMIF('Team Points Summary'!H:H,'Point Totals by Grade-Gender'!A78,'Team Points Summary'!C:C)</f>
        <v>390</v>
      </c>
      <c r="C78">
        <f t="shared" si="1"/>
        <v>10</v>
      </c>
      <c r="D78">
        <f>COUNTIF('Team Points Summary'!H:H,'Point Totals by Grade-Gender'!A78)</f>
        <v>3</v>
      </c>
    </row>
    <row r="79" spans="1:4" ht="12.75" hidden="1">
      <c r="A79" t="s">
        <v>438</v>
      </c>
      <c r="B79">
        <f>SUMIF('Team Points Summary'!H:H,'Point Totals by Grade-Gender'!A79,'Team Points Summary'!C:C)</f>
        <v>428</v>
      </c>
      <c r="C79">
        <f t="shared" si="1"/>
        <v>11</v>
      </c>
      <c r="D79">
        <f>COUNTIF('Team Points Summary'!H:H,'Point Totals by Grade-Gender'!A79)</f>
        <v>3</v>
      </c>
    </row>
    <row r="80" spans="1:4" ht="12.75" hidden="1">
      <c r="A80" t="s">
        <v>108</v>
      </c>
      <c r="B80">
        <f>SUMIF('Team Points Summary'!H:H,'Point Totals by Grade-Gender'!A80,'Team Points Summary'!C:C)</f>
        <v>455</v>
      </c>
      <c r="C80">
        <f t="shared" si="1"/>
        <v>12</v>
      </c>
      <c r="D80">
        <f>COUNTIF('Team Points Summary'!H:H,'Point Totals by Grade-Gender'!A80)</f>
        <v>3</v>
      </c>
    </row>
    <row r="81" spans="1:4" ht="12.75" hidden="1">
      <c r="A81" t="s">
        <v>103</v>
      </c>
      <c r="B81">
        <f>SUMIF('Team Points Summary'!H:H,'Point Totals by Grade-Gender'!A81,'Team Points Summary'!C:C)</f>
        <v>460</v>
      </c>
      <c r="C81">
        <f t="shared" si="1"/>
        <v>13</v>
      </c>
      <c r="D81">
        <f>COUNTIF('Team Points Summary'!H:H,'Point Totals by Grade-Gender'!A81)</f>
        <v>3</v>
      </c>
    </row>
    <row r="82" spans="1:4" ht="12.75" hidden="1">
      <c r="A82" t="s">
        <v>82</v>
      </c>
      <c r="B82">
        <f>SUMIF('Team Points Summary'!H:H,'Point Totals by Grade-Gender'!A82,'Team Points Summary'!C:C)</f>
        <v>482</v>
      </c>
      <c r="C82">
        <f t="shared" si="1"/>
        <v>14</v>
      </c>
      <c r="D82">
        <f>COUNTIF('Team Points Summary'!H:H,'Point Totals by Grade-Gender'!A82)</f>
        <v>3</v>
      </c>
    </row>
    <row r="83" spans="1:4" ht="12.75" hidden="1">
      <c r="A83" t="s">
        <v>105</v>
      </c>
      <c r="B83">
        <f>SUMIF('Team Points Summary'!H:H,'Point Totals by Grade-Gender'!A83,'Team Points Summary'!C:C)</f>
        <v>530</v>
      </c>
      <c r="C83">
        <f t="shared" si="1"/>
        <v>15</v>
      </c>
      <c r="D83">
        <f>COUNTIF('Team Points Summary'!H:H,'Point Totals by Grade-Gender'!A83)</f>
        <v>3</v>
      </c>
    </row>
    <row r="84" spans="1:4" ht="12.75" hidden="1">
      <c r="A84" t="s">
        <v>97</v>
      </c>
      <c r="B84">
        <f>SUMIF('Team Points Summary'!H:H,'Point Totals by Grade-Gender'!A84,'Team Points Summary'!C:C)</f>
        <v>548</v>
      </c>
      <c r="C84">
        <f t="shared" si="1"/>
        <v>16</v>
      </c>
      <c r="D84">
        <f>COUNTIF('Team Points Summary'!H:H,'Point Totals by Grade-Gender'!A84)</f>
        <v>3</v>
      </c>
    </row>
    <row r="85" spans="1:4" ht="12.75" hidden="1">
      <c r="A85" t="s">
        <v>243</v>
      </c>
      <c r="B85">
        <f>SUMIF('Team Points Summary'!H:H,'Point Totals by Grade-Gender'!A85,'Team Points Summary'!C:C)</f>
        <v>551</v>
      </c>
      <c r="C85">
        <f t="shared" si="1"/>
        <v>17</v>
      </c>
      <c r="D85">
        <f>COUNTIF('Team Points Summary'!H:H,'Point Totals by Grade-Gender'!A85)</f>
        <v>3</v>
      </c>
    </row>
    <row r="86" spans="1:4" ht="12.75" hidden="1">
      <c r="A86" t="s">
        <v>291</v>
      </c>
      <c r="B86">
        <f>SUMIF('Team Points Summary'!H:H,'Point Totals by Grade-Gender'!A86,'Team Points Summary'!C:C)</f>
        <v>559</v>
      </c>
      <c r="C86">
        <f t="shared" si="1"/>
        <v>18</v>
      </c>
      <c r="D86">
        <f>COUNTIF('Team Points Summary'!H:H,'Point Totals by Grade-Gender'!A86)</f>
        <v>3</v>
      </c>
    </row>
    <row r="87" spans="1:4" ht="12.75" hidden="1">
      <c r="A87" t="s">
        <v>87</v>
      </c>
      <c r="B87">
        <f>SUMIF('Team Points Summary'!H:H,'Point Totals by Grade-Gender'!A87,'Team Points Summary'!C:C)</f>
        <v>589</v>
      </c>
      <c r="C87">
        <f t="shared" si="1"/>
        <v>19</v>
      </c>
      <c r="D87">
        <f>COUNTIF('Team Points Summary'!H:H,'Point Totals by Grade-Gender'!A87)</f>
        <v>3</v>
      </c>
    </row>
    <row r="88" spans="1:4" ht="12.75" hidden="1">
      <c r="A88" t="s">
        <v>109</v>
      </c>
      <c r="B88">
        <f>SUMIF('Team Points Summary'!H:H,'Point Totals by Grade-Gender'!A88,'Team Points Summary'!C:C)</f>
        <v>728</v>
      </c>
      <c r="C88">
        <f t="shared" si="1"/>
        <v>20</v>
      </c>
      <c r="D88">
        <f>COUNTIF('Team Points Summary'!H:H,'Point Totals by Grade-Gender'!A88)</f>
        <v>3</v>
      </c>
    </row>
    <row r="89" spans="1:4" ht="12.75" hidden="1">
      <c r="A89" t="s">
        <v>111</v>
      </c>
      <c r="B89">
        <f>SUMIF('Team Points Summary'!H:H,'Point Totals by Grade-Gender'!A89,'Team Points Summary'!C:C)</f>
        <v>874</v>
      </c>
      <c r="C89">
        <f t="shared" si="1"/>
        <v>21</v>
      </c>
      <c r="D89">
        <f>COUNTIF('Team Points Summary'!H:H,'Point Totals by Grade-Gender'!A89)</f>
        <v>3</v>
      </c>
    </row>
    <row r="90" spans="1:4" ht="12.75" hidden="1">
      <c r="A90" t="s">
        <v>98</v>
      </c>
      <c r="B90">
        <f>SUMIF('Team Points Summary'!H:H,'Point Totals by Grade-Gender'!A90,'Team Points Summary'!C:C)</f>
        <v>883</v>
      </c>
      <c r="C90">
        <f t="shared" si="1"/>
        <v>22</v>
      </c>
      <c r="D90">
        <f>COUNTIF('Team Points Summary'!H:H,'Point Totals by Grade-Gender'!A90)</f>
        <v>3</v>
      </c>
    </row>
    <row r="91" spans="1:4" ht="12.75" hidden="1">
      <c r="A91" t="s">
        <v>85</v>
      </c>
      <c r="B91">
        <f>SUMIF('Team Points Summary'!H:H,'Point Totals by Grade-Gender'!A91,'Team Points Summary'!C:C)</f>
        <v>918</v>
      </c>
      <c r="C91">
        <f t="shared" si="1"/>
        <v>23</v>
      </c>
      <c r="D91">
        <f>COUNTIF('Team Points Summary'!H:H,'Point Totals by Grade-Gender'!A91)</f>
        <v>3</v>
      </c>
    </row>
    <row r="92" spans="1:4" ht="12.75" hidden="1">
      <c r="A92" t="s">
        <v>93</v>
      </c>
      <c r="B92">
        <f>SUMIF('Team Points Summary'!H:H,'Point Totals by Grade-Gender'!A92,'Team Points Summary'!C:C)</f>
        <v>938</v>
      </c>
      <c r="C92">
        <f t="shared" si="1"/>
        <v>24</v>
      </c>
      <c r="D92">
        <f>COUNTIF('Team Points Summary'!H:H,'Point Totals by Grade-Gender'!A92)</f>
        <v>3</v>
      </c>
    </row>
    <row r="93" spans="1:4" ht="12.75" hidden="1">
      <c r="A93" t="s">
        <v>88</v>
      </c>
      <c r="B93">
        <f>SUMIF('Team Points Summary'!H:H,'Point Totals by Grade-Gender'!A93,'Team Points Summary'!C:C)</f>
        <v>994</v>
      </c>
      <c r="C93">
        <f t="shared" si="1"/>
        <v>25</v>
      </c>
      <c r="D93">
        <f>COUNTIF('Team Points Summary'!H:H,'Point Totals by Grade-Gender'!A93)</f>
        <v>3</v>
      </c>
    </row>
    <row r="94" spans="1:4" ht="12.75" hidden="1">
      <c r="A94" t="s">
        <v>441</v>
      </c>
      <c r="B94">
        <f>SUMIF('Team Points Summary'!H:H,'Point Totals by Grade-Gender'!A94,'Team Points Summary'!C:C)</f>
        <v>1029</v>
      </c>
      <c r="C94">
        <f t="shared" si="1"/>
        <v>26</v>
      </c>
      <c r="D94">
        <f>COUNTIF('Team Points Summary'!H:H,'Point Totals by Grade-Gender'!A94)</f>
        <v>3</v>
      </c>
    </row>
    <row r="95" spans="1:4" ht="12.75" hidden="1">
      <c r="A95" t="s">
        <v>292</v>
      </c>
      <c r="B95">
        <f>SUMIF('Team Points Summary'!H:H,'Point Totals by Grade-Gender'!A95,'Team Points Summary'!C:C)</f>
        <v>1031</v>
      </c>
      <c r="C95">
        <f t="shared" si="1"/>
        <v>27</v>
      </c>
      <c r="D95">
        <f>COUNTIF('Team Points Summary'!H:H,'Point Totals by Grade-Gender'!A95)</f>
        <v>3</v>
      </c>
    </row>
    <row r="96" spans="1:4" ht="12.75" hidden="1">
      <c r="A96" t="s">
        <v>100</v>
      </c>
      <c r="B96">
        <f>SUMIF('Team Points Summary'!H:H,'Point Totals by Grade-Gender'!A96,'Team Points Summary'!C:C)</f>
        <v>1077</v>
      </c>
      <c r="C96">
        <f t="shared" si="1"/>
        <v>28</v>
      </c>
      <c r="D96">
        <f>COUNTIF('Team Points Summary'!H:H,'Point Totals by Grade-Gender'!A96)</f>
        <v>3</v>
      </c>
    </row>
    <row r="97" spans="1:4" ht="12.75" hidden="1">
      <c r="A97" t="s">
        <v>296</v>
      </c>
      <c r="B97">
        <f>SUMIF('Team Points Summary'!H:H,'Point Totals by Grade-Gender'!A97,'Team Points Summary'!C:C)</f>
        <v>1099</v>
      </c>
      <c r="C97">
        <f t="shared" si="1"/>
        <v>29</v>
      </c>
      <c r="D97">
        <f>COUNTIF('Team Points Summary'!H:H,'Point Totals by Grade-Gender'!A97)</f>
        <v>3</v>
      </c>
    </row>
    <row r="98" spans="1:4" ht="12.75" hidden="1">
      <c r="A98" t="s">
        <v>89</v>
      </c>
      <c r="B98">
        <f>SUMIF('Team Points Summary'!H:H,'Point Totals by Grade-Gender'!A98,'Team Points Summary'!C:C)</f>
        <v>1208</v>
      </c>
      <c r="C98">
        <f t="shared" si="1"/>
        <v>30</v>
      </c>
      <c r="D98">
        <f>COUNTIF('Team Points Summary'!H:H,'Point Totals by Grade-Gender'!A98)</f>
        <v>3</v>
      </c>
    </row>
    <row r="99" spans="1:4" ht="12.75" hidden="1">
      <c r="A99" t="s">
        <v>442</v>
      </c>
      <c r="B99">
        <f>SUMIF('Team Points Summary'!H:H,'Point Totals by Grade-Gender'!A99,'Team Points Summary'!C:C)</f>
        <v>1225</v>
      </c>
      <c r="C99">
        <f t="shared" si="1"/>
        <v>31</v>
      </c>
      <c r="D99">
        <f>COUNTIF('Team Points Summary'!H:H,'Point Totals by Grade-Gender'!A99)</f>
        <v>3</v>
      </c>
    </row>
    <row r="100" spans="1:4" ht="12.75" hidden="1">
      <c r="A100" t="s">
        <v>104</v>
      </c>
      <c r="B100">
        <f>SUMIF('Team Points Summary'!H:H,'Point Totals by Grade-Gender'!A100,'Team Points Summary'!C:C)</f>
        <v>1248</v>
      </c>
      <c r="C100">
        <f t="shared" si="1"/>
        <v>32</v>
      </c>
      <c r="D100">
        <f>COUNTIF('Team Points Summary'!H:H,'Point Totals by Grade-Gender'!A100)</f>
        <v>3</v>
      </c>
    </row>
    <row r="101" spans="1:4" ht="12.75" hidden="1">
      <c r="A101" t="s">
        <v>94</v>
      </c>
      <c r="B101">
        <f>SUMIF('Team Points Summary'!H:H,'Point Totals by Grade-Gender'!A101,'Team Points Summary'!C:C)</f>
        <v>1263</v>
      </c>
      <c r="C101">
        <f t="shared" si="1"/>
        <v>33</v>
      </c>
      <c r="D101">
        <f>COUNTIF('Team Points Summary'!H:H,'Point Totals by Grade-Gender'!A101)</f>
        <v>3</v>
      </c>
    </row>
    <row r="102" spans="1:4" ht="12.75" hidden="1">
      <c r="A102" t="s">
        <v>513</v>
      </c>
      <c r="B102">
        <f>SUMIF('Team Points Summary'!H:H,'Point Totals by Grade-Gender'!A102,'Team Points Summary'!C:C)</f>
        <v>249</v>
      </c>
      <c r="C102">
        <f t="shared" si="1"/>
      </c>
      <c r="D102">
        <f>COUNTIF('Team Points Summary'!H:H,'Point Totals by Grade-Gender'!A102)</f>
        <v>2</v>
      </c>
    </row>
    <row r="103" spans="1:4" ht="12.75" hidden="1">
      <c r="A103" t="s">
        <v>113</v>
      </c>
      <c r="B103">
        <f>SUMIF('Team Points Summary'!H:H,'Point Totals by Grade-Gender'!A103,'Team Points Summary'!C:C)</f>
        <v>311</v>
      </c>
      <c r="C103">
        <f t="shared" si="1"/>
      </c>
      <c r="D103">
        <f>COUNTIF('Team Points Summary'!H:H,'Point Totals by Grade-Gender'!A103)</f>
        <v>2</v>
      </c>
    </row>
    <row r="104" spans="1:4" ht="12.75" hidden="1">
      <c r="A104" t="s">
        <v>300</v>
      </c>
      <c r="B104">
        <f>SUMIF('Team Points Summary'!H:H,'Point Totals by Grade-Gender'!A104,'Team Points Summary'!C:C)</f>
        <v>327</v>
      </c>
      <c r="C104">
        <f t="shared" si="1"/>
      </c>
      <c r="D104">
        <f>COUNTIF('Team Points Summary'!H:H,'Point Totals by Grade-Gender'!A104)</f>
        <v>2</v>
      </c>
    </row>
    <row r="105" spans="1:4" ht="12.75" hidden="1">
      <c r="A105" t="s">
        <v>84</v>
      </c>
      <c r="B105">
        <f>SUMIF('Team Points Summary'!H:H,'Point Totals by Grade-Gender'!A105,'Team Points Summary'!C:C)</f>
        <v>359</v>
      </c>
      <c r="C105">
        <f t="shared" si="1"/>
      </c>
      <c r="D105">
        <f>COUNTIF('Team Points Summary'!H:H,'Point Totals by Grade-Gender'!A105)</f>
        <v>2</v>
      </c>
    </row>
    <row r="106" spans="1:4" ht="12.75" hidden="1">
      <c r="A106" t="s">
        <v>439</v>
      </c>
      <c r="B106">
        <f>SUMIF('Team Points Summary'!H:H,'Point Totals by Grade-Gender'!A106,'Team Points Summary'!C:C)</f>
        <v>439</v>
      </c>
      <c r="C106">
        <f t="shared" si="1"/>
      </c>
      <c r="D106">
        <f>COUNTIF('Team Points Summary'!H:H,'Point Totals by Grade-Gender'!A106)</f>
        <v>2</v>
      </c>
    </row>
    <row r="107" spans="1:4" ht="12.75" hidden="1">
      <c r="A107" t="s">
        <v>295</v>
      </c>
      <c r="B107">
        <f>SUMIF('Team Points Summary'!H:H,'Point Totals by Grade-Gender'!A107,'Team Points Summary'!C:C)</f>
        <v>557</v>
      </c>
      <c r="C107">
        <f t="shared" si="1"/>
      </c>
      <c r="D107">
        <f>COUNTIF('Team Points Summary'!H:H,'Point Totals by Grade-Gender'!A107)</f>
        <v>2</v>
      </c>
    </row>
    <row r="108" spans="1:4" ht="12.75" hidden="1">
      <c r="A108" t="s">
        <v>294</v>
      </c>
      <c r="B108">
        <f>SUMIF('Team Points Summary'!H:H,'Point Totals by Grade-Gender'!A108,'Team Points Summary'!C:C)</f>
        <v>644</v>
      </c>
      <c r="C108">
        <f t="shared" si="1"/>
      </c>
      <c r="D108">
        <f>COUNTIF('Team Points Summary'!H:H,'Point Totals by Grade-Gender'!A108)</f>
        <v>2</v>
      </c>
    </row>
    <row r="109" spans="1:4" ht="12.75" hidden="1">
      <c r="A109" t="s">
        <v>289</v>
      </c>
      <c r="B109">
        <f>SUMIF('Team Points Summary'!H:H,'Point Totals by Grade-Gender'!A109,'Team Points Summary'!C:C)</f>
        <v>873</v>
      </c>
      <c r="C109">
        <f t="shared" si="1"/>
      </c>
      <c r="D109">
        <f>COUNTIF('Team Points Summary'!H:H,'Point Totals by Grade-Gender'!A109)</f>
        <v>2</v>
      </c>
    </row>
    <row r="110" spans="1:4" ht="12.75" hidden="1">
      <c r="A110" t="s">
        <v>293</v>
      </c>
      <c r="B110">
        <f>SUMIF('Team Points Summary'!H:H,'Point Totals by Grade-Gender'!A110,'Team Points Summary'!C:C)</f>
        <v>900</v>
      </c>
      <c r="C110">
        <f t="shared" si="1"/>
      </c>
      <c r="D110">
        <f>COUNTIF('Team Points Summary'!H:H,'Point Totals by Grade-Gender'!A110)</f>
        <v>2</v>
      </c>
    </row>
    <row r="111" spans="1:4" ht="12.75" hidden="1">
      <c r="A111" t="s">
        <v>443</v>
      </c>
      <c r="B111">
        <f>SUMIF('Team Points Summary'!H:H,'Point Totals by Grade-Gender'!A111,'Team Points Summary'!C:C)</f>
        <v>980</v>
      </c>
      <c r="C111">
        <f t="shared" si="1"/>
      </c>
      <c r="D111">
        <f>COUNTIF('Team Points Summary'!H:H,'Point Totals by Grade-Gender'!A111)</f>
        <v>2</v>
      </c>
    </row>
    <row r="112" spans="1:4" ht="12.75" hidden="1">
      <c r="A112" t="s">
        <v>101</v>
      </c>
      <c r="B112">
        <f>SUMIF('Team Points Summary'!H:H,'Point Totals by Grade-Gender'!A112,'Team Points Summary'!C:C)</f>
        <v>1084</v>
      </c>
      <c r="C112">
        <f t="shared" si="1"/>
      </c>
      <c r="D112">
        <f>COUNTIF('Team Points Summary'!H:H,'Point Totals by Grade-Gender'!A112)</f>
        <v>2</v>
      </c>
    </row>
    <row r="113" spans="1:4" ht="12.75" hidden="1">
      <c r="A113" t="s">
        <v>115</v>
      </c>
      <c r="B113">
        <f>SUMIF('Team Points Summary'!H:H,'Point Totals by Grade-Gender'!A113,'Team Points Summary'!C:C)</f>
        <v>81</v>
      </c>
      <c r="C113">
        <f t="shared" si="1"/>
      </c>
      <c r="D113">
        <f>COUNTIF('Team Points Summary'!H:H,'Point Totals by Grade-Gender'!A113)</f>
        <v>1</v>
      </c>
    </row>
    <row r="114" spans="1:4" ht="12.75" hidden="1">
      <c r="A114" t="s">
        <v>297</v>
      </c>
      <c r="B114">
        <f>SUMIF('Team Points Summary'!H:H,'Point Totals by Grade-Gender'!A114,'Team Points Summary'!C:C)</f>
        <v>174</v>
      </c>
      <c r="C114">
        <f t="shared" si="1"/>
      </c>
      <c r="D114">
        <f>COUNTIF('Team Points Summary'!H:H,'Point Totals by Grade-Gender'!A114)</f>
        <v>1</v>
      </c>
    </row>
    <row r="115" spans="1:4" ht="12.75" hidden="1">
      <c r="A115" t="s">
        <v>581</v>
      </c>
      <c r="B115">
        <f>SUMIF('Team Points Summary'!H:H,'Point Totals by Grade-Gender'!A115,'Team Points Summary'!C:C)</f>
        <v>174</v>
      </c>
      <c r="C115">
        <f t="shared" si="1"/>
      </c>
      <c r="D115">
        <f>COUNTIF('Team Points Summary'!H:H,'Point Totals by Grade-Gender'!A115)</f>
        <v>1</v>
      </c>
    </row>
    <row r="116" spans="1:4" ht="12.75" hidden="1">
      <c r="A116" t="s">
        <v>81</v>
      </c>
      <c r="B116">
        <f>SUMIF('Team Points Summary'!H:H,'Point Totals by Grade-Gender'!A116,'Team Points Summary'!C:C)</f>
        <v>179</v>
      </c>
      <c r="C116">
        <f t="shared" si="1"/>
      </c>
      <c r="D116">
        <f>COUNTIF('Team Points Summary'!H:H,'Point Totals by Grade-Gender'!A116)</f>
        <v>1</v>
      </c>
    </row>
    <row r="117" spans="1:4" ht="12.75" hidden="1">
      <c r="A117" t="s">
        <v>618</v>
      </c>
      <c r="B117">
        <f>SUMIF('Team Points Summary'!H:H,'Point Totals by Grade-Gender'!A117,'Team Points Summary'!C:C)</f>
        <v>249</v>
      </c>
      <c r="C117">
        <f t="shared" si="1"/>
      </c>
      <c r="D117">
        <f>COUNTIF('Team Points Summary'!H:H,'Point Totals by Grade-Gender'!A117)</f>
        <v>1</v>
      </c>
    </row>
    <row r="118" spans="1:4" ht="12.75" hidden="1">
      <c r="A118" t="s">
        <v>514</v>
      </c>
      <c r="B118">
        <f>SUMIF('Team Points Summary'!H:H,'Point Totals by Grade-Gender'!A118,'Team Points Summary'!C:C)</f>
        <v>269</v>
      </c>
      <c r="C118">
        <f t="shared" si="1"/>
      </c>
      <c r="D118">
        <f>COUNTIF('Team Points Summary'!H:H,'Point Totals by Grade-Gender'!A118)</f>
        <v>1</v>
      </c>
    </row>
    <row r="119" spans="1:4" ht="12.75" hidden="1">
      <c r="A119" t="s">
        <v>96</v>
      </c>
      <c r="B119">
        <f>SUMIF('Team Points Summary'!H:H,'Point Totals by Grade-Gender'!A119,'Team Points Summary'!C:C)</f>
        <v>270</v>
      </c>
      <c r="C119">
        <f t="shared" si="1"/>
      </c>
      <c r="D119">
        <f>COUNTIF('Team Points Summary'!H:H,'Point Totals by Grade-Gender'!A119)</f>
        <v>1</v>
      </c>
    </row>
    <row r="120" spans="1:4" ht="12.75" hidden="1">
      <c r="A120" t="s">
        <v>116</v>
      </c>
      <c r="B120">
        <f>SUMIF('Team Points Summary'!H:H,'Point Totals by Grade-Gender'!A120,'Team Points Summary'!C:C)</f>
        <v>288</v>
      </c>
      <c r="C120">
        <f t="shared" si="1"/>
      </c>
      <c r="D120">
        <f>COUNTIF('Team Points Summary'!H:H,'Point Totals by Grade-Gender'!A120)</f>
        <v>1</v>
      </c>
    </row>
    <row r="121" spans="1:4" ht="12.75" hidden="1">
      <c r="A121" t="s">
        <v>619</v>
      </c>
      <c r="B121">
        <f>SUMIF('Team Points Summary'!H:H,'Point Totals by Grade-Gender'!A121,'Team Points Summary'!C:C)</f>
        <v>291</v>
      </c>
      <c r="C121">
        <f t="shared" si="1"/>
      </c>
      <c r="D121">
        <f>COUNTIF('Team Points Summary'!H:H,'Point Totals by Grade-Gender'!A121)</f>
        <v>1</v>
      </c>
    </row>
    <row r="122" spans="1:4" ht="12.75" hidden="1">
      <c r="A122" t="s">
        <v>112</v>
      </c>
      <c r="B122">
        <f>SUMIF('Team Points Summary'!H:H,'Point Totals by Grade-Gender'!A122,'Team Points Summary'!C:C)</f>
        <v>300</v>
      </c>
      <c r="C122">
        <f t="shared" si="1"/>
      </c>
      <c r="D122">
        <f>COUNTIF('Team Points Summary'!H:H,'Point Totals by Grade-Gender'!A122)</f>
        <v>1</v>
      </c>
    </row>
    <row r="123" spans="1:4" ht="12.75" hidden="1">
      <c r="A123" t="s">
        <v>106</v>
      </c>
      <c r="B123">
        <f>SUMIF('Team Points Summary'!H:H,'Point Totals by Grade-Gender'!A123,'Team Points Summary'!C:C)</f>
        <v>302</v>
      </c>
      <c r="C123">
        <f t="shared" si="1"/>
      </c>
      <c r="D123">
        <f>COUNTIF('Team Points Summary'!H:H,'Point Totals by Grade-Gender'!A123)</f>
        <v>1</v>
      </c>
    </row>
    <row r="124" spans="1:4" ht="12.75" hidden="1">
      <c r="A124" t="s">
        <v>298</v>
      </c>
      <c r="B124">
        <f>SUMIF('Team Points Summary'!H:H,'Point Totals by Grade-Gender'!A124,'Team Points Summary'!C:C)</f>
        <v>317</v>
      </c>
      <c r="C124">
        <f t="shared" si="1"/>
      </c>
      <c r="D124">
        <f>COUNTIF('Team Points Summary'!H:H,'Point Totals by Grade-Gender'!A124)</f>
        <v>1</v>
      </c>
    </row>
    <row r="125" spans="1:4" ht="12.75" hidden="1">
      <c r="A125" t="s">
        <v>515</v>
      </c>
      <c r="B125">
        <f>SUMIF('Team Points Summary'!H:H,'Point Totals by Grade-Gender'!A125,'Team Points Summary'!C:C)</f>
        <v>329</v>
      </c>
      <c r="C125">
        <f t="shared" si="1"/>
      </c>
      <c r="D125">
        <f>COUNTIF('Team Points Summary'!H:H,'Point Totals by Grade-Gender'!A125)</f>
        <v>1</v>
      </c>
    </row>
    <row r="126" spans="1:4" ht="12.75" hidden="1">
      <c r="A126" t="s">
        <v>440</v>
      </c>
      <c r="B126">
        <f>SUMIF('Team Points Summary'!H:H,'Point Totals by Grade-Gender'!A126,'Team Points Summary'!C:C)</f>
        <v>348</v>
      </c>
      <c r="C126">
        <f t="shared" si="1"/>
      </c>
      <c r="D126">
        <f>COUNTIF('Team Points Summary'!H:H,'Point Totals by Grade-Gender'!A126)</f>
        <v>1</v>
      </c>
    </row>
    <row r="127" spans="1:4" ht="12.75" hidden="1">
      <c r="A127" t="s">
        <v>299</v>
      </c>
      <c r="B127">
        <f>SUMIF('Team Points Summary'!H:H,'Point Totals by Grade-Gender'!A127,'Team Points Summary'!C:C)</f>
        <v>366</v>
      </c>
      <c r="C127">
        <f t="shared" si="1"/>
      </c>
      <c r="D127">
        <f>COUNTIF('Team Points Summary'!H:H,'Point Totals by Grade-Gender'!A127)</f>
        <v>1</v>
      </c>
    </row>
    <row r="128" spans="1:4" ht="12.75" hidden="1">
      <c r="A128" t="s">
        <v>290</v>
      </c>
      <c r="B128">
        <f>SUMIF('Team Points Summary'!H:H,'Point Totals by Grade-Gender'!A128,'Team Points Summary'!C:C)</f>
        <v>394</v>
      </c>
      <c r="C128">
        <f t="shared" si="1"/>
      </c>
      <c r="D128">
        <f>COUNTIF('Team Points Summary'!H:H,'Point Totals by Grade-Gender'!A128)</f>
        <v>1</v>
      </c>
    </row>
    <row r="129" spans="1:4" ht="12.75" hidden="1">
      <c r="A129" t="s">
        <v>516</v>
      </c>
      <c r="B129">
        <f>SUMIF('Team Points Summary'!H:H,'Point Totals by Grade-Gender'!A129,'Team Points Summary'!C:C)</f>
        <v>399</v>
      </c>
      <c r="C129">
        <f t="shared" si="1"/>
      </c>
      <c r="D129">
        <f>COUNTIF('Team Points Summary'!H:H,'Point Totals by Grade-Gender'!A129)</f>
        <v>1</v>
      </c>
    </row>
    <row r="130" spans="1:4" ht="12.75" hidden="1">
      <c r="A130" t="s">
        <v>114</v>
      </c>
      <c r="B130">
        <f>SUMIF('Team Points Summary'!H:H,'Point Totals by Grade-Gender'!A130,'Team Points Summary'!C:C)</f>
        <v>401</v>
      </c>
      <c r="C130">
        <f t="shared" si="1"/>
      </c>
      <c r="D130">
        <f>COUNTIF('Team Points Summary'!H:H,'Point Totals by Grade-Gender'!A130)</f>
        <v>1</v>
      </c>
    </row>
    <row r="131" spans="1:4" ht="12.75" hidden="1">
      <c r="A131" t="s">
        <v>90</v>
      </c>
      <c r="B131">
        <f>SUMIF('Team Points Summary'!H:H,'Point Totals by Grade-Gender'!A131,'Team Points Summary'!C:C)</f>
        <v>411</v>
      </c>
      <c r="C131">
        <f t="shared" si="1"/>
      </c>
      <c r="D131">
        <f>COUNTIF('Team Points Summary'!H:H,'Point Totals by Grade-Gender'!A131)</f>
        <v>1</v>
      </c>
    </row>
    <row r="132" spans="1:4" ht="12.75" hidden="1">
      <c r="A132" t="s">
        <v>517</v>
      </c>
      <c r="B132">
        <f>SUMIF('Team Points Summary'!H:H,'Point Totals by Grade-Gender'!A132,'Team Points Summary'!C:C)</f>
        <v>476</v>
      </c>
      <c r="C132">
        <f t="shared" si="1"/>
      </c>
      <c r="D132">
        <f>COUNTIF('Team Points Summary'!H:H,'Point Totals by Grade-Gender'!A132)</f>
        <v>1</v>
      </c>
    </row>
    <row r="133" spans="1:4" ht="12.75" hidden="1">
      <c r="A133" t="s">
        <v>102</v>
      </c>
      <c r="B133">
        <f>SUMIF('Team Points Summary'!H:H,'Point Totals by Grade-Gender'!A133,'Team Points Summary'!C:C)</f>
        <v>486</v>
      </c>
      <c r="C133">
        <f t="shared" si="1"/>
      </c>
      <c r="D133">
        <f>COUNTIF('Team Points Summary'!H:H,'Point Totals by Grade-Gender'!A133)</f>
        <v>1</v>
      </c>
    </row>
    <row r="134" spans="1:4" ht="12.75" hidden="1">
      <c r="A134" t="s">
        <v>582</v>
      </c>
      <c r="B134">
        <f>SUMIF('Team Points Summary'!H:H,'Point Totals by Grade-Gender'!A134,'Team Points Summary'!C:C)</f>
        <v>493</v>
      </c>
      <c r="C134">
        <f>IF(E$2=D134,RANK(B134,B$69:B$101,1),"")</f>
      </c>
      <c r="D134">
        <f>COUNTIF('Team Points Summary'!H:H,'Point Totals by Grade-Gender'!A134)</f>
        <v>1</v>
      </c>
    </row>
    <row r="135" spans="1:4" ht="12.75" hidden="1">
      <c r="A135" t="s">
        <v>370</v>
      </c>
      <c r="B135">
        <f>SUMIF('Team Points Summary'!H:H,'Point Totals by Grade-Gender'!A135,'Team Points Summary'!C:C)</f>
        <v>519</v>
      </c>
      <c r="C135">
        <f>IF(E$2=D135,RANK(B135,B$69:B$101,1),"")</f>
      </c>
      <c r="D135">
        <f>COUNTIF('Team Points Summary'!H:H,'Point Totals by Grade-Gender'!A135)</f>
        <v>1</v>
      </c>
    </row>
    <row r="136" spans="1:4" ht="12.75" hidden="1">
      <c r="A136" t="s">
        <v>518</v>
      </c>
      <c r="B136">
        <f>SUMIF('Team Points Summary'!H:H,'Point Totals by Grade-Gender'!A136,'Team Points Summary'!C:C)</f>
        <v>569</v>
      </c>
      <c r="C136">
        <f>IF(E$2=D136,RANK(B136,B$69:B$101,1),"")</f>
      </c>
      <c r="D136">
        <f>COUNTIF('Team Points Summary'!H:H,'Point Totals by Grade-Gender'!A136)</f>
        <v>1</v>
      </c>
    </row>
    <row r="137" spans="1:4" ht="12.75" hidden="1">
      <c r="A137" t="s">
        <v>519</v>
      </c>
      <c r="B137">
        <f>SUMIF('Team Points Summary'!H:H,'Point Totals by Grade-Gender'!A137,'Team Points Summary'!C:C)</f>
        <v>603</v>
      </c>
      <c r="C137">
        <f>IF(E$2=D137,RANK(B137,B$69:B$101,1),"")</f>
      </c>
      <c r="D137">
        <f>COUNTIF('Team Points Summary'!H:H,'Point Totals by Grade-Gender'!A137)</f>
        <v>1</v>
      </c>
    </row>
    <row r="138" ht="12.75">
      <c r="A138" s="13" t="s">
        <v>373</v>
      </c>
    </row>
    <row r="139" spans="1:5" ht="12.75">
      <c r="A139" s="11" t="s">
        <v>235</v>
      </c>
      <c r="B139">
        <f>SUM(B69:B137)</f>
        <v>36885</v>
      </c>
      <c r="E139">
        <f>SUMIF('Team Points Summary'!H:H,'Point Totals by Grade-Gender'!A139,'Team Points Summary'!C:C)</f>
        <v>36885</v>
      </c>
    </row>
    <row r="141" spans="1:4" ht="12.75">
      <c r="A141" t="s">
        <v>324</v>
      </c>
      <c r="B141">
        <f>SUMIF('Team Points Summary'!H:H,'Point Totals by Grade-Gender'!A141,'Team Points Summary'!C:C)</f>
        <v>38</v>
      </c>
      <c r="C141">
        <f>IF(E$2=D141,RANK(B141,B$141:B$162,1),"")</f>
        <v>1</v>
      </c>
      <c r="D141">
        <f>COUNTIF('Team Points Summary'!H:H,'Point Totals by Grade-Gender'!A141)</f>
        <v>3</v>
      </c>
    </row>
    <row r="142" spans="1:4" ht="12.75">
      <c r="A142" t="s">
        <v>178</v>
      </c>
      <c r="B142">
        <f>SUMIF('Team Points Summary'!H:H,'Point Totals by Grade-Gender'!A142,'Team Points Summary'!C:C)</f>
        <v>153</v>
      </c>
      <c r="C142">
        <f aca="true" t="shared" si="2" ref="C142:C197">IF(E$2=D142,RANK(B142,B$141:B$162,1),"")</f>
        <v>2</v>
      </c>
      <c r="D142">
        <f>COUNTIF('Team Points Summary'!H:H,'Point Totals by Grade-Gender'!A142)</f>
        <v>3</v>
      </c>
    </row>
    <row r="143" spans="1:4" ht="12.75">
      <c r="A143" t="s">
        <v>180</v>
      </c>
      <c r="B143">
        <f>SUMIF('Team Points Summary'!H:H,'Point Totals by Grade-Gender'!A143,'Team Points Summary'!C:C)</f>
        <v>193</v>
      </c>
      <c r="C143">
        <f t="shared" si="2"/>
        <v>3</v>
      </c>
      <c r="D143">
        <f>COUNTIF('Team Points Summary'!H:H,'Point Totals by Grade-Gender'!A143)</f>
        <v>3</v>
      </c>
    </row>
    <row r="144" spans="1:4" ht="12.75">
      <c r="A144" t="s">
        <v>171</v>
      </c>
      <c r="B144">
        <f>SUMIF('Team Points Summary'!H:H,'Point Totals by Grade-Gender'!A144,'Team Points Summary'!C:C)</f>
        <v>205</v>
      </c>
      <c r="C144">
        <f t="shared" si="2"/>
        <v>4</v>
      </c>
      <c r="D144">
        <f>COUNTIF('Team Points Summary'!H:H,'Point Totals by Grade-Gender'!A144)</f>
        <v>3</v>
      </c>
    </row>
    <row r="145" spans="1:4" ht="12.75">
      <c r="A145" t="s">
        <v>444</v>
      </c>
      <c r="B145">
        <f>SUMIF('Team Points Summary'!H:H,'Point Totals by Grade-Gender'!A145,'Team Points Summary'!C:C)</f>
        <v>230</v>
      </c>
      <c r="C145">
        <f t="shared" si="2"/>
        <v>5</v>
      </c>
      <c r="D145">
        <f>COUNTIF('Team Points Summary'!H:H,'Point Totals by Grade-Gender'!A145)</f>
        <v>3</v>
      </c>
    </row>
    <row r="146" spans="1:4" ht="12.75">
      <c r="A146" t="s">
        <v>176</v>
      </c>
      <c r="B146">
        <f>SUMIF('Team Points Summary'!H:H,'Point Totals by Grade-Gender'!A146,'Team Points Summary'!C:C)</f>
        <v>239</v>
      </c>
      <c r="C146">
        <f t="shared" si="2"/>
        <v>6</v>
      </c>
      <c r="D146">
        <f>COUNTIF('Team Points Summary'!H:H,'Point Totals by Grade-Gender'!A146)</f>
        <v>3</v>
      </c>
    </row>
    <row r="147" spans="1:4" ht="12.75">
      <c r="A147" t="s">
        <v>170</v>
      </c>
      <c r="B147">
        <f>SUMIF('Team Points Summary'!H:H,'Point Totals by Grade-Gender'!A147,'Team Points Summary'!C:C)</f>
        <v>250</v>
      </c>
      <c r="C147">
        <f t="shared" si="2"/>
        <v>7</v>
      </c>
      <c r="D147">
        <f>COUNTIF('Team Points Summary'!H:H,'Point Totals by Grade-Gender'!A147)</f>
        <v>3</v>
      </c>
    </row>
    <row r="148" spans="1:4" ht="12.75">
      <c r="A148" t="s">
        <v>316</v>
      </c>
      <c r="B148">
        <f>SUMIF('Team Points Summary'!H:H,'Point Totals by Grade-Gender'!A148,'Team Points Summary'!C:C)</f>
        <v>413</v>
      </c>
      <c r="C148">
        <f t="shared" si="2"/>
        <v>8</v>
      </c>
      <c r="D148">
        <f>COUNTIF('Team Points Summary'!H:H,'Point Totals by Grade-Gender'!A148)</f>
        <v>3</v>
      </c>
    </row>
    <row r="149" spans="1:4" ht="12.75">
      <c r="A149" t="s">
        <v>446</v>
      </c>
      <c r="B149">
        <f>SUMIF('Team Points Summary'!H:H,'Point Totals by Grade-Gender'!A149,'Team Points Summary'!C:C)</f>
        <v>456</v>
      </c>
      <c r="C149">
        <f t="shared" si="2"/>
        <v>9</v>
      </c>
      <c r="D149">
        <f>COUNTIF('Team Points Summary'!H:H,'Point Totals by Grade-Gender'!A149)</f>
        <v>3</v>
      </c>
    </row>
    <row r="150" spans="1:4" ht="12.75">
      <c r="A150" t="s">
        <v>448</v>
      </c>
      <c r="B150">
        <f>SUMIF('Team Points Summary'!H:H,'Point Totals by Grade-Gender'!A150,'Team Points Summary'!C:C)</f>
        <v>493</v>
      </c>
      <c r="C150">
        <f t="shared" si="2"/>
        <v>10</v>
      </c>
      <c r="D150">
        <f>COUNTIF('Team Points Summary'!H:H,'Point Totals by Grade-Gender'!A150)</f>
        <v>3</v>
      </c>
    </row>
    <row r="151" spans="1:4" ht="12.75" hidden="1">
      <c r="A151" t="s">
        <v>168</v>
      </c>
      <c r="B151">
        <f>SUMIF('Team Points Summary'!H:H,'Point Totals by Grade-Gender'!A151,'Team Points Summary'!C:C)</f>
        <v>494</v>
      </c>
      <c r="C151">
        <f t="shared" si="2"/>
        <v>11</v>
      </c>
      <c r="D151">
        <f>COUNTIF('Team Points Summary'!H:H,'Point Totals by Grade-Gender'!A151)</f>
        <v>3</v>
      </c>
    </row>
    <row r="152" spans="1:4" ht="12.75" hidden="1">
      <c r="A152" t="s">
        <v>445</v>
      </c>
      <c r="B152">
        <f>SUMIF('Team Points Summary'!H:H,'Point Totals by Grade-Gender'!A152,'Team Points Summary'!C:C)</f>
        <v>500</v>
      </c>
      <c r="C152">
        <f t="shared" si="2"/>
        <v>12</v>
      </c>
      <c r="D152">
        <f>COUNTIF('Team Points Summary'!H:H,'Point Totals by Grade-Gender'!A152)</f>
        <v>3</v>
      </c>
    </row>
    <row r="153" spans="1:4" ht="12.75" hidden="1">
      <c r="A153" t="s">
        <v>252</v>
      </c>
      <c r="B153">
        <f>SUMIF('Team Points Summary'!H:H,'Point Totals by Grade-Gender'!A153,'Team Points Summary'!C:C)</f>
        <v>504</v>
      </c>
      <c r="C153">
        <f t="shared" si="2"/>
        <v>13</v>
      </c>
      <c r="D153">
        <f>COUNTIF('Team Points Summary'!H:H,'Point Totals by Grade-Gender'!A153)</f>
        <v>3</v>
      </c>
    </row>
    <row r="154" spans="1:4" ht="12.75" hidden="1">
      <c r="A154" t="s">
        <v>177</v>
      </c>
      <c r="B154">
        <f>SUMIF('Team Points Summary'!H:H,'Point Totals by Grade-Gender'!A154,'Team Points Summary'!C:C)</f>
        <v>509</v>
      </c>
      <c r="C154">
        <f t="shared" si="2"/>
        <v>14</v>
      </c>
      <c r="D154">
        <f>COUNTIF('Team Points Summary'!H:H,'Point Totals by Grade-Gender'!A154)</f>
        <v>3</v>
      </c>
    </row>
    <row r="155" spans="1:4" ht="12.75" hidden="1">
      <c r="A155" t="s">
        <v>319</v>
      </c>
      <c r="B155">
        <f>SUMIF('Team Points Summary'!H:H,'Point Totals by Grade-Gender'!A155,'Team Points Summary'!C:C)</f>
        <v>602</v>
      </c>
      <c r="C155">
        <f t="shared" si="2"/>
        <v>15</v>
      </c>
      <c r="D155">
        <f>COUNTIF('Team Points Summary'!H:H,'Point Totals by Grade-Gender'!A155)</f>
        <v>3</v>
      </c>
    </row>
    <row r="156" spans="1:4" ht="12.75" hidden="1">
      <c r="A156" t="s">
        <v>175</v>
      </c>
      <c r="B156">
        <f>SUMIF('Team Points Summary'!H:H,'Point Totals by Grade-Gender'!A156,'Team Points Summary'!C:C)</f>
        <v>616</v>
      </c>
      <c r="C156">
        <f t="shared" si="2"/>
        <v>16</v>
      </c>
      <c r="D156">
        <f>COUNTIF('Team Points Summary'!H:H,'Point Totals by Grade-Gender'!A156)</f>
        <v>3</v>
      </c>
    </row>
    <row r="157" spans="1:4" ht="12.75" hidden="1">
      <c r="A157" t="s">
        <v>447</v>
      </c>
      <c r="B157">
        <f>SUMIF('Team Points Summary'!H:H,'Point Totals by Grade-Gender'!A157,'Team Points Summary'!C:C)</f>
        <v>621</v>
      </c>
      <c r="C157">
        <f t="shared" si="2"/>
        <v>17</v>
      </c>
      <c r="D157">
        <f>COUNTIF('Team Points Summary'!H:H,'Point Totals by Grade-Gender'!A157)</f>
        <v>3</v>
      </c>
    </row>
    <row r="158" spans="1:4" ht="12.75" hidden="1">
      <c r="A158" t="s">
        <v>449</v>
      </c>
      <c r="B158">
        <f>SUMIF('Team Points Summary'!H:H,'Point Totals by Grade-Gender'!A158,'Team Points Summary'!C:C)</f>
        <v>810</v>
      </c>
      <c r="C158">
        <f t="shared" si="2"/>
        <v>18</v>
      </c>
      <c r="D158">
        <f>COUNTIF('Team Points Summary'!H:H,'Point Totals by Grade-Gender'!A158)</f>
        <v>3</v>
      </c>
    </row>
    <row r="159" spans="1:4" ht="12.75" hidden="1">
      <c r="A159" t="s">
        <v>318</v>
      </c>
      <c r="B159">
        <f>SUMIF('Team Points Summary'!H:H,'Point Totals by Grade-Gender'!A159,'Team Points Summary'!C:C)</f>
        <v>822</v>
      </c>
      <c r="C159">
        <f t="shared" si="2"/>
        <v>19</v>
      </c>
      <c r="D159">
        <f>COUNTIF('Team Points Summary'!H:H,'Point Totals by Grade-Gender'!A159)</f>
        <v>3</v>
      </c>
    </row>
    <row r="160" spans="1:4" ht="12.75" hidden="1">
      <c r="A160" t="s">
        <v>317</v>
      </c>
      <c r="B160">
        <f>SUMIF('Team Points Summary'!H:H,'Point Totals by Grade-Gender'!A160,'Team Points Summary'!C:C)</f>
        <v>905</v>
      </c>
      <c r="C160">
        <f t="shared" si="2"/>
        <v>20</v>
      </c>
      <c r="D160">
        <f>COUNTIF('Team Points Summary'!H:H,'Point Totals by Grade-Gender'!A160)</f>
        <v>3</v>
      </c>
    </row>
    <row r="161" spans="1:4" ht="12.75" hidden="1">
      <c r="A161" t="s">
        <v>169</v>
      </c>
      <c r="B161">
        <f>SUMIF('Team Points Summary'!H:H,'Point Totals by Grade-Gender'!A161,'Team Points Summary'!C:C)</f>
        <v>939</v>
      </c>
      <c r="C161">
        <f t="shared" si="2"/>
        <v>21</v>
      </c>
      <c r="D161">
        <f>COUNTIF('Team Points Summary'!H:H,'Point Totals by Grade-Gender'!A161)</f>
        <v>3</v>
      </c>
    </row>
    <row r="162" spans="1:4" ht="12.75" hidden="1">
      <c r="A162" t="s">
        <v>451</v>
      </c>
      <c r="B162">
        <f>SUMIF('Team Points Summary'!H:H,'Point Totals by Grade-Gender'!A162,'Team Points Summary'!C:C)</f>
        <v>979</v>
      </c>
      <c r="C162">
        <f t="shared" si="2"/>
        <v>22</v>
      </c>
      <c r="D162">
        <f>COUNTIF('Team Points Summary'!H:H,'Point Totals by Grade-Gender'!A162)</f>
        <v>3</v>
      </c>
    </row>
    <row r="163" spans="1:4" ht="12.75" hidden="1">
      <c r="A163" t="s">
        <v>167</v>
      </c>
      <c r="B163">
        <f>SUMIF('Team Points Summary'!H:H,'Point Totals by Grade-Gender'!A163,'Team Points Summary'!C:C)</f>
        <v>312</v>
      </c>
      <c r="C163">
        <f t="shared" si="2"/>
      </c>
      <c r="D163">
        <f>COUNTIF('Team Points Summary'!H:H,'Point Totals by Grade-Gender'!A163)</f>
        <v>2</v>
      </c>
    </row>
    <row r="164" spans="1:4" ht="12.75" hidden="1">
      <c r="A164" t="s">
        <v>179</v>
      </c>
      <c r="B164">
        <f>SUMIF('Team Points Summary'!H:H,'Point Totals by Grade-Gender'!A164,'Team Points Summary'!C:C)</f>
        <v>458</v>
      </c>
      <c r="C164">
        <f t="shared" si="2"/>
      </c>
      <c r="D164">
        <f>COUNTIF('Team Points Summary'!H:H,'Point Totals by Grade-Gender'!A164)</f>
        <v>2</v>
      </c>
    </row>
    <row r="165" spans="1:4" ht="12.75" hidden="1">
      <c r="A165" t="s">
        <v>450</v>
      </c>
      <c r="B165">
        <f>SUMIF('Team Points Summary'!H:H,'Point Totals by Grade-Gender'!A165,'Team Points Summary'!C:C)</f>
        <v>461</v>
      </c>
      <c r="C165">
        <f t="shared" si="2"/>
      </c>
      <c r="D165">
        <f>COUNTIF('Team Points Summary'!H:H,'Point Totals by Grade-Gender'!A165)</f>
        <v>2</v>
      </c>
    </row>
    <row r="166" spans="1:4" ht="12.75" hidden="1">
      <c r="A166" t="s">
        <v>173</v>
      </c>
      <c r="B166">
        <f>SUMIF('Team Points Summary'!H:H,'Point Totals by Grade-Gender'!A166,'Team Points Summary'!C:C)</f>
        <v>461</v>
      </c>
      <c r="C166">
        <f t="shared" si="2"/>
      </c>
      <c r="D166">
        <f>COUNTIF('Team Points Summary'!H:H,'Point Totals by Grade-Gender'!A166)</f>
        <v>2</v>
      </c>
    </row>
    <row r="167" spans="1:4" ht="12.75" hidden="1">
      <c r="A167" t="s">
        <v>182</v>
      </c>
      <c r="B167">
        <f>SUMIF('Team Points Summary'!H:H,'Point Totals by Grade-Gender'!A167,'Team Points Summary'!C:C)</f>
        <v>534</v>
      </c>
      <c r="C167">
        <f t="shared" si="2"/>
      </c>
      <c r="D167">
        <f>COUNTIF('Team Points Summary'!H:H,'Point Totals by Grade-Gender'!A167)</f>
        <v>2</v>
      </c>
    </row>
    <row r="168" spans="1:4" ht="12.75" hidden="1">
      <c r="A168" t="s">
        <v>172</v>
      </c>
      <c r="B168">
        <f>SUMIF('Team Points Summary'!H:H,'Point Totals by Grade-Gender'!A168,'Team Points Summary'!C:C)</f>
        <v>632</v>
      </c>
      <c r="C168">
        <f t="shared" si="2"/>
      </c>
      <c r="D168">
        <f>COUNTIF('Team Points Summary'!H:H,'Point Totals by Grade-Gender'!A168)</f>
        <v>2</v>
      </c>
    </row>
    <row r="169" spans="1:4" ht="12.75" hidden="1">
      <c r="A169" t="s">
        <v>322</v>
      </c>
      <c r="B169">
        <f>SUMIF('Team Points Summary'!H:H,'Point Totals by Grade-Gender'!A169,'Team Points Summary'!C:C)</f>
        <v>673</v>
      </c>
      <c r="C169">
        <f t="shared" si="2"/>
      </c>
      <c r="D169">
        <f>COUNTIF('Team Points Summary'!H:H,'Point Totals by Grade-Gender'!A169)</f>
        <v>2</v>
      </c>
    </row>
    <row r="170" spans="1:4" ht="12.75" hidden="1">
      <c r="A170" t="s">
        <v>452</v>
      </c>
      <c r="B170">
        <f>SUMIF('Team Points Summary'!H:H,'Point Totals by Grade-Gender'!A170,'Team Points Summary'!C:C)</f>
        <v>806</v>
      </c>
      <c r="C170">
        <f t="shared" si="2"/>
      </c>
      <c r="D170">
        <f>COUNTIF('Team Points Summary'!H:H,'Point Totals by Grade-Gender'!A170)</f>
        <v>2</v>
      </c>
    </row>
    <row r="171" spans="1:4" ht="12.75" hidden="1">
      <c r="A171" t="s">
        <v>315</v>
      </c>
      <c r="B171">
        <f>SUMIF('Team Points Summary'!H:H,'Point Totals by Grade-Gender'!A171,'Team Points Summary'!C:C)</f>
        <v>817</v>
      </c>
      <c r="C171">
        <f t="shared" si="2"/>
      </c>
      <c r="D171">
        <f>COUNTIF('Team Points Summary'!H:H,'Point Totals by Grade-Gender'!A171)</f>
        <v>2</v>
      </c>
    </row>
    <row r="172" spans="1:4" ht="12.75" hidden="1">
      <c r="A172" t="s">
        <v>453</v>
      </c>
      <c r="B172">
        <f>SUMIF('Team Points Summary'!H:H,'Point Totals by Grade-Gender'!A172,'Team Points Summary'!C:C)</f>
        <v>878</v>
      </c>
      <c r="C172">
        <f t="shared" si="2"/>
      </c>
      <c r="D172">
        <f>COUNTIF('Team Points Summary'!H:H,'Point Totals by Grade-Gender'!A172)</f>
        <v>2</v>
      </c>
    </row>
    <row r="173" spans="1:4" ht="12.75" hidden="1">
      <c r="A173" t="s">
        <v>529</v>
      </c>
      <c r="B173">
        <f>SUMIF('Team Points Summary'!H:H,'Point Totals by Grade-Gender'!A173,'Team Points Summary'!C:C)</f>
        <v>889</v>
      </c>
      <c r="C173">
        <f t="shared" si="2"/>
      </c>
      <c r="D173">
        <f>COUNTIF('Team Points Summary'!H:H,'Point Totals by Grade-Gender'!A173)</f>
        <v>2</v>
      </c>
    </row>
    <row r="174" spans="1:4" ht="12.75" hidden="1">
      <c r="A174" t="s">
        <v>251</v>
      </c>
      <c r="B174">
        <f>SUMIF('Team Points Summary'!H:H,'Point Totals by Grade-Gender'!A174,'Team Points Summary'!C:C)</f>
        <v>144</v>
      </c>
      <c r="C174">
        <f t="shared" si="2"/>
      </c>
      <c r="D174">
        <f>COUNTIF('Team Points Summary'!H:H,'Point Totals by Grade-Gender'!A174)</f>
        <v>1</v>
      </c>
    </row>
    <row r="175" spans="1:4" ht="12.75" hidden="1">
      <c r="A175" t="s">
        <v>583</v>
      </c>
      <c r="B175">
        <f>SUMIF('Team Points Summary'!H:H,'Point Totals by Grade-Gender'!A175,'Team Points Summary'!C:C)</f>
        <v>167</v>
      </c>
      <c r="C175">
        <f t="shared" si="2"/>
      </c>
      <c r="D175">
        <f>COUNTIF('Team Points Summary'!H:H,'Point Totals by Grade-Gender'!A175)</f>
        <v>1</v>
      </c>
    </row>
    <row r="176" spans="1:4" ht="12.75" hidden="1">
      <c r="A176" t="s">
        <v>321</v>
      </c>
      <c r="B176">
        <f>SUMIF('Team Points Summary'!H:H,'Point Totals by Grade-Gender'!A176,'Team Points Summary'!C:C)</f>
        <v>192</v>
      </c>
      <c r="C176">
        <f t="shared" si="2"/>
      </c>
      <c r="D176">
        <f>COUNTIF('Team Points Summary'!H:H,'Point Totals by Grade-Gender'!A176)</f>
        <v>1</v>
      </c>
    </row>
    <row r="177" spans="1:4" ht="12.75" hidden="1">
      <c r="A177" t="s">
        <v>323</v>
      </c>
      <c r="B177">
        <f>SUMIF('Team Points Summary'!H:H,'Point Totals by Grade-Gender'!A177,'Team Points Summary'!C:C)</f>
        <v>205</v>
      </c>
      <c r="C177">
        <f t="shared" si="2"/>
      </c>
      <c r="D177">
        <f>COUNTIF('Team Points Summary'!H:H,'Point Totals by Grade-Gender'!A177)</f>
        <v>1</v>
      </c>
    </row>
    <row r="178" spans="1:4" ht="12.75" hidden="1">
      <c r="A178" t="s">
        <v>584</v>
      </c>
      <c r="B178">
        <f>SUMIF('Team Points Summary'!H:H,'Point Totals by Grade-Gender'!A178,'Team Points Summary'!C:C)</f>
        <v>215</v>
      </c>
      <c r="C178">
        <f t="shared" si="2"/>
      </c>
      <c r="D178">
        <f>COUNTIF('Team Points Summary'!H:H,'Point Totals by Grade-Gender'!A178)</f>
        <v>1</v>
      </c>
    </row>
    <row r="179" spans="1:4" ht="12.75" hidden="1">
      <c r="A179" t="s">
        <v>585</v>
      </c>
      <c r="B179">
        <f>SUMIF('Team Points Summary'!H:H,'Point Totals by Grade-Gender'!A179,'Team Points Summary'!C:C)</f>
        <v>224</v>
      </c>
      <c r="C179">
        <f t="shared" si="2"/>
      </c>
      <c r="D179">
        <f>COUNTIF('Team Points Summary'!H:H,'Point Totals by Grade-Gender'!A179)</f>
        <v>1</v>
      </c>
    </row>
    <row r="180" spans="1:4" ht="12.75" hidden="1">
      <c r="A180" t="s">
        <v>520</v>
      </c>
      <c r="B180">
        <f>SUMIF('Team Points Summary'!H:H,'Point Totals by Grade-Gender'!A180,'Team Points Summary'!C:C)</f>
        <v>232</v>
      </c>
      <c r="C180">
        <f t="shared" si="2"/>
      </c>
      <c r="D180">
        <f>COUNTIF('Team Points Summary'!H:H,'Point Totals by Grade-Gender'!A180)</f>
        <v>1</v>
      </c>
    </row>
    <row r="181" spans="1:4" ht="12.75" hidden="1">
      <c r="A181" t="s">
        <v>586</v>
      </c>
      <c r="B181">
        <f>SUMIF('Team Points Summary'!H:H,'Point Totals by Grade-Gender'!A181,'Team Points Summary'!C:C)</f>
        <v>256</v>
      </c>
      <c r="C181">
        <f t="shared" si="2"/>
      </c>
      <c r="D181">
        <f>COUNTIF('Team Points Summary'!H:H,'Point Totals by Grade-Gender'!A181)</f>
        <v>1</v>
      </c>
    </row>
    <row r="182" spans="1:4" ht="12.75" hidden="1">
      <c r="A182" t="s">
        <v>521</v>
      </c>
      <c r="B182">
        <f>SUMIF('Team Points Summary'!H:H,'Point Totals by Grade-Gender'!A182,'Team Points Summary'!C:C)</f>
        <v>275</v>
      </c>
      <c r="C182">
        <f t="shared" si="2"/>
      </c>
      <c r="D182">
        <f>COUNTIF('Team Points Summary'!H:H,'Point Totals by Grade-Gender'!A182)</f>
        <v>1</v>
      </c>
    </row>
    <row r="183" spans="1:4" ht="12.75" hidden="1">
      <c r="A183" t="s">
        <v>522</v>
      </c>
      <c r="B183">
        <f>SUMIF('Team Points Summary'!H:H,'Point Totals by Grade-Gender'!A183,'Team Points Summary'!C:C)</f>
        <v>279</v>
      </c>
      <c r="C183">
        <f t="shared" si="2"/>
      </c>
      <c r="D183">
        <f>COUNTIF('Team Points Summary'!H:H,'Point Totals by Grade-Gender'!A183)</f>
        <v>1</v>
      </c>
    </row>
    <row r="184" spans="1:4" ht="12.75" hidden="1">
      <c r="A184" t="s">
        <v>620</v>
      </c>
      <c r="B184">
        <f>SUMIF('Team Points Summary'!H:H,'Point Totals by Grade-Gender'!A184,'Team Points Summary'!C:C)</f>
        <v>281</v>
      </c>
      <c r="C184">
        <f t="shared" si="2"/>
      </c>
      <c r="D184">
        <f>COUNTIF('Team Points Summary'!H:H,'Point Totals by Grade-Gender'!A184)</f>
        <v>1</v>
      </c>
    </row>
    <row r="185" spans="1:4" ht="12.75" hidden="1">
      <c r="A185" t="s">
        <v>181</v>
      </c>
      <c r="B185">
        <f>SUMIF('Team Points Summary'!H:H,'Point Totals by Grade-Gender'!A185,'Team Points Summary'!C:C)</f>
        <v>291</v>
      </c>
      <c r="C185">
        <f t="shared" si="2"/>
      </c>
      <c r="D185">
        <f>COUNTIF('Team Points Summary'!H:H,'Point Totals by Grade-Gender'!A185)</f>
        <v>1</v>
      </c>
    </row>
    <row r="186" spans="1:4" ht="12.75" hidden="1">
      <c r="A186" t="s">
        <v>523</v>
      </c>
      <c r="B186">
        <f>SUMIF('Team Points Summary'!H:H,'Point Totals by Grade-Gender'!A186,'Team Points Summary'!C:C)</f>
        <v>304</v>
      </c>
      <c r="C186">
        <f t="shared" si="2"/>
      </c>
      <c r="D186">
        <f>COUNTIF('Team Points Summary'!H:H,'Point Totals by Grade-Gender'!A186)</f>
        <v>1</v>
      </c>
    </row>
    <row r="187" spans="1:4" ht="12.75" hidden="1">
      <c r="A187" t="s">
        <v>524</v>
      </c>
      <c r="B187">
        <f>SUMIF('Team Points Summary'!H:H,'Point Totals by Grade-Gender'!A187,'Team Points Summary'!C:C)</f>
        <v>325</v>
      </c>
      <c r="C187">
        <f t="shared" si="2"/>
      </c>
      <c r="D187">
        <f>COUNTIF('Team Points Summary'!H:H,'Point Totals by Grade-Gender'!A187)</f>
        <v>1</v>
      </c>
    </row>
    <row r="188" spans="1:4" ht="12.75" hidden="1">
      <c r="A188" t="s">
        <v>525</v>
      </c>
      <c r="B188">
        <f>SUMIF('Team Points Summary'!H:H,'Point Totals by Grade-Gender'!A188,'Team Points Summary'!C:C)</f>
        <v>365</v>
      </c>
      <c r="C188">
        <f t="shared" si="2"/>
      </c>
      <c r="D188">
        <f>COUNTIF('Team Points Summary'!H:H,'Point Totals by Grade-Gender'!A188)</f>
        <v>1</v>
      </c>
    </row>
    <row r="189" spans="1:4" ht="12.75" hidden="1">
      <c r="A189" t="s">
        <v>526</v>
      </c>
      <c r="B189">
        <f>SUMIF('Team Points Summary'!H:H,'Point Totals by Grade-Gender'!A189,'Team Points Summary'!C:C)</f>
        <v>369</v>
      </c>
      <c r="C189">
        <f t="shared" si="2"/>
      </c>
      <c r="D189">
        <f>COUNTIF('Team Points Summary'!H:H,'Point Totals by Grade-Gender'!A189)</f>
        <v>1</v>
      </c>
    </row>
    <row r="190" spans="1:4" ht="12.75" hidden="1">
      <c r="A190" t="s">
        <v>174</v>
      </c>
      <c r="B190">
        <f>SUMIF('Team Points Summary'!H:H,'Point Totals by Grade-Gender'!A190,'Team Points Summary'!C:C)</f>
        <v>413</v>
      </c>
      <c r="C190">
        <f t="shared" si="2"/>
      </c>
      <c r="D190">
        <f>COUNTIF('Team Points Summary'!H:H,'Point Totals by Grade-Gender'!A190)</f>
        <v>1</v>
      </c>
    </row>
    <row r="191" spans="1:4" ht="12.75" hidden="1">
      <c r="A191" t="s">
        <v>320</v>
      </c>
      <c r="B191">
        <f>SUMIF('Team Points Summary'!H:H,'Point Totals by Grade-Gender'!A191,'Team Points Summary'!C:C)</f>
        <v>417</v>
      </c>
      <c r="C191">
        <f t="shared" si="2"/>
      </c>
      <c r="D191">
        <f>COUNTIF('Team Points Summary'!H:H,'Point Totals by Grade-Gender'!A191)</f>
        <v>1</v>
      </c>
    </row>
    <row r="192" spans="1:4" ht="12.75" hidden="1">
      <c r="A192" t="s">
        <v>454</v>
      </c>
      <c r="B192">
        <f>SUMIF('Team Points Summary'!H:H,'Point Totals by Grade-Gender'!A192,'Team Points Summary'!C:C)</f>
        <v>445</v>
      </c>
      <c r="C192">
        <f t="shared" si="2"/>
      </c>
      <c r="D192">
        <f>COUNTIF('Team Points Summary'!H:H,'Point Totals by Grade-Gender'!A192)</f>
        <v>1</v>
      </c>
    </row>
    <row r="193" spans="1:4" ht="12.75" hidden="1">
      <c r="A193" t="s">
        <v>527</v>
      </c>
      <c r="B193">
        <f>SUMIF('Team Points Summary'!H:H,'Point Totals by Grade-Gender'!A193,'Team Points Summary'!C:C)</f>
        <v>470</v>
      </c>
      <c r="C193">
        <f t="shared" si="2"/>
      </c>
      <c r="D193">
        <f>COUNTIF('Team Points Summary'!H:H,'Point Totals by Grade-Gender'!A193)</f>
        <v>1</v>
      </c>
    </row>
    <row r="194" spans="1:4" ht="12.75" hidden="1">
      <c r="A194" t="s">
        <v>314</v>
      </c>
      <c r="B194">
        <f>SUMIF('Team Points Summary'!H:H,'Point Totals by Grade-Gender'!A194,'Team Points Summary'!C:C)</f>
        <v>483</v>
      </c>
      <c r="C194">
        <f t="shared" si="2"/>
      </c>
      <c r="D194">
        <f>COUNTIF('Team Points Summary'!H:H,'Point Totals by Grade-Gender'!A194)</f>
        <v>1</v>
      </c>
    </row>
    <row r="195" spans="1:4" ht="12.75" hidden="1">
      <c r="A195" t="s">
        <v>528</v>
      </c>
      <c r="B195">
        <f>SUMIF('Team Points Summary'!H:H,'Point Totals by Grade-Gender'!A195,'Team Points Summary'!C:C)</f>
        <v>495</v>
      </c>
      <c r="C195">
        <f t="shared" si="2"/>
      </c>
      <c r="D195">
        <f>COUNTIF('Team Points Summary'!H:H,'Point Totals by Grade-Gender'!A195)</f>
        <v>1</v>
      </c>
    </row>
    <row r="196" spans="1:4" ht="12.75" hidden="1">
      <c r="A196" t="s">
        <v>530</v>
      </c>
      <c r="B196">
        <f>SUMIF('Team Points Summary'!H:H,'Point Totals by Grade-Gender'!A196,'Team Points Summary'!C:C)</f>
        <v>568</v>
      </c>
      <c r="C196">
        <f t="shared" si="2"/>
      </c>
      <c r="D196">
        <f>COUNTIF('Team Points Summary'!H:H,'Point Totals by Grade-Gender'!A196)</f>
        <v>1</v>
      </c>
    </row>
    <row r="197" spans="1:4" ht="12.75" hidden="1">
      <c r="A197" t="s">
        <v>531</v>
      </c>
      <c r="B197">
        <f>SUMIF('Team Points Summary'!H:H,'Point Totals by Grade-Gender'!A197,'Team Points Summary'!C:C)</f>
        <v>585</v>
      </c>
      <c r="C197">
        <f t="shared" si="2"/>
      </c>
      <c r="D197">
        <f>COUNTIF('Team Points Summary'!H:H,'Point Totals by Grade-Gender'!A197)</f>
        <v>1</v>
      </c>
    </row>
    <row r="198" ht="12.75">
      <c r="A198" s="13" t="s">
        <v>373</v>
      </c>
    </row>
    <row r="199" spans="1:5" ht="12.75">
      <c r="A199" s="11" t="s">
        <v>236</v>
      </c>
      <c r="B199">
        <f>SUM(B141:B197)</f>
        <v>25892</v>
      </c>
      <c r="E199">
        <f>SUMIF('Team Points Summary'!H:H,'Point Totals by Grade-Gender'!A199,'Team Points Summary'!C:C)</f>
        <v>25892</v>
      </c>
    </row>
    <row r="201" spans="1:4" ht="15">
      <c r="A201" s="14" t="s">
        <v>150</v>
      </c>
      <c r="B201">
        <f>SUMIF('Team Points Summary'!H:H,'Point Totals by Grade-Gender'!A201,'Team Points Summary'!C:C)</f>
        <v>141</v>
      </c>
      <c r="C201">
        <f>IF(E$2=D201,RANK(B201,B$201:B$225,1),"")</f>
        <v>1</v>
      </c>
      <c r="D201">
        <f>COUNTIF('Team Points Summary'!H:H,'Point Totals by Grade-Gender'!A201)</f>
        <v>3</v>
      </c>
    </row>
    <row r="202" spans="1:4" ht="15">
      <c r="A202" s="14" t="s">
        <v>456</v>
      </c>
      <c r="B202">
        <f>SUMIF('Team Points Summary'!H:H,'Point Totals by Grade-Gender'!A202,'Team Points Summary'!C:C)</f>
        <v>143</v>
      </c>
      <c r="C202">
        <f aca="true" t="shared" si="3" ref="C202:C265">IF(E$2=D202,RANK(B202,B$201:B$225,1),"")</f>
        <v>2</v>
      </c>
      <c r="D202">
        <f>COUNTIF('Team Points Summary'!H:H,'Point Totals by Grade-Gender'!A202)</f>
        <v>3</v>
      </c>
    </row>
    <row r="203" spans="1:4" ht="15">
      <c r="A203" s="14" t="s">
        <v>154</v>
      </c>
      <c r="B203">
        <f>SUMIF('Team Points Summary'!H:H,'Point Totals by Grade-Gender'!A203,'Team Points Summary'!C:C)</f>
        <v>184</v>
      </c>
      <c r="C203">
        <f t="shared" si="3"/>
        <v>3</v>
      </c>
      <c r="D203">
        <f>COUNTIF('Team Points Summary'!H:H,'Point Totals by Grade-Gender'!A203)</f>
        <v>3</v>
      </c>
    </row>
    <row r="204" spans="1:4" ht="15">
      <c r="A204" s="14" t="s">
        <v>157</v>
      </c>
      <c r="B204">
        <f>SUMIF('Team Points Summary'!H:H,'Point Totals by Grade-Gender'!A204,'Team Points Summary'!C:C)</f>
        <v>249</v>
      </c>
      <c r="C204">
        <f t="shared" si="3"/>
        <v>4</v>
      </c>
      <c r="D204">
        <f>COUNTIF('Team Points Summary'!H:H,'Point Totals by Grade-Gender'!A204)</f>
        <v>3</v>
      </c>
    </row>
    <row r="205" spans="1:4" ht="15">
      <c r="A205" s="14" t="s">
        <v>156</v>
      </c>
      <c r="B205">
        <f>SUMIF('Team Points Summary'!H:H,'Point Totals by Grade-Gender'!A205,'Team Points Summary'!C:C)</f>
        <v>257</v>
      </c>
      <c r="C205">
        <f t="shared" si="3"/>
        <v>5</v>
      </c>
      <c r="D205">
        <f>COUNTIF('Team Points Summary'!H:H,'Point Totals by Grade-Gender'!A205)</f>
        <v>3</v>
      </c>
    </row>
    <row r="206" spans="1:4" ht="15">
      <c r="A206" s="14" t="s">
        <v>163</v>
      </c>
      <c r="B206">
        <f>SUMIF('Team Points Summary'!H:H,'Point Totals by Grade-Gender'!A206,'Team Points Summary'!C:C)</f>
        <v>274</v>
      </c>
      <c r="C206">
        <f t="shared" si="3"/>
        <v>6</v>
      </c>
      <c r="D206">
        <f>COUNTIF('Team Points Summary'!H:H,'Point Totals by Grade-Gender'!A206)</f>
        <v>3</v>
      </c>
    </row>
    <row r="207" spans="1:4" ht="15">
      <c r="A207" s="14" t="s">
        <v>146</v>
      </c>
      <c r="B207">
        <f>SUMIF('Team Points Summary'!H:H,'Point Totals by Grade-Gender'!A207,'Team Points Summary'!C:C)</f>
        <v>348</v>
      </c>
      <c r="C207">
        <f t="shared" si="3"/>
        <v>7</v>
      </c>
      <c r="D207">
        <f>COUNTIF('Team Points Summary'!H:H,'Point Totals by Grade-Gender'!A207)</f>
        <v>3</v>
      </c>
    </row>
    <row r="208" spans="1:4" ht="15">
      <c r="A208" s="14" t="s">
        <v>248</v>
      </c>
      <c r="B208">
        <f>SUMIF('Team Points Summary'!H:H,'Point Totals by Grade-Gender'!A208,'Team Points Summary'!C:C)</f>
        <v>364</v>
      </c>
      <c r="C208">
        <f t="shared" si="3"/>
        <v>8</v>
      </c>
      <c r="D208">
        <f>COUNTIF('Team Points Summary'!H:H,'Point Totals by Grade-Gender'!A208)</f>
        <v>3</v>
      </c>
    </row>
    <row r="209" spans="1:4" ht="15">
      <c r="A209" s="14" t="s">
        <v>457</v>
      </c>
      <c r="B209">
        <f>SUMIF('Team Points Summary'!H:H,'Point Totals by Grade-Gender'!A209,'Team Points Summary'!C:C)</f>
        <v>379</v>
      </c>
      <c r="C209">
        <f t="shared" si="3"/>
        <v>9</v>
      </c>
      <c r="D209">
        <f>COUNTIF('Team Points Summary'!H:H,'Point Totals by Grade-Gender'!A209)</f>
        <v>3</v>
      </c>
    </row>
    <row r="210" spans="1:4" ht="15">
      <c r="A210" s="14" t="s">
        <v>158</v>
      </c>
      <c r="B210">
        <f>SUMIF('Team Points Summary'!H:H,'Point Totals by Grade-Gender'!A210,'Team Points Summary'!C:C)</f>
        <v>392</v>
      </c>
      <c r="C210">
        <f t="shared" si="3"/>
        <v>10</v>
      </c>
      <c r="D210">
        <f>COUNTIF('Team Points Summary'!H:H,'Point Totals by Grade-Gender'!A210)</f>
        <v>3</v>
      </c>
    </row>
    <row r="211" spans="1:4" ht="15" hidden="1">
      <c r="A211" s="14" t="s">
        <v>149</v>
      </c>
      <c r="B211">
        <f>SUMIF('Team Points Summary'!H:H,'Point Totals by Grade-Gender'!A211,'Team Points Summary'!C:C)</f>
        <v>407</v>
      </c>
      <c r="C211">
        <f t="shared" si="3"/>
        <v>11</v>
      </c>
      <c r="D211">
        <f>COUNTIF('Team Points Summary'!H:H,'Point Totals by Grade-Gender'!A211)</f>
        <v>3</v>
      </c>
    </row>
    <row r="212" spans="1:4" ht="15" hidden="1">
      <c r="A212" s="14" t="s">
        <v>335</v>
      </c>
      <c r="B212">
        <f>SUMIF('Team Points Summary'!H:H,'Point Totals by Grade-Gender'!A212,'Team Points Summary'!C:C)</f>
        <v>476</v>
      </c>
      <c r="C212">
        <f t="shared" si="3"/>
        <v>12</v>
      </c>
      <c r="D212">
        <f>COUNTIF('Team Points Summary'!H:H,'Point Totals by Grade-Gender'!A212)</f>
        <v>3</v>
      </c>
    </row>
    <row r="213" spans="1:4" ht="15" hidden="1">
      <c r="A213" s="14" t="s">
        <v>458</v>
      </c>
      <c r="B213">
        <f>SUMIF('Team Points Summary'!H:H,'Point Totals by Grade-Gender'!A213,'Team Points Summary'!C:C)</f>
        <v>558</v>
      </c>
      <c r="C213">
        <f t="shared" si="3"/>
        <v>13</v>
      </c>
      <c r="D213">
        <f>COUNTIF('Team Points Summary'!H:H,'Point Totals by Grade-Gender'!A213)</f>
        <v>3</v>
      </c>
    </row>
    <row r="214" spans="1:4" ht="15" hidden="1">
      <c r="A214" s="14" t="s">
        <v>461</v>
      </c>
      <c r="B214">
        <f>SUMIF('Team Points Summary'!H:H,'Point Totals by Grade-Gender'!A214,'Team Points Summary'!C:C)</f>
        <v>559</v>
      </c>
      <c r="C214">
        <f t="shared" si="3"/>
        <v>14</v>
      </c>
      <c r="D214">
        <f>COUNTIF('Team Points Summary'!H:H,'Point Totals by Grade-Gender'!A214)</f>
        <v>3</v>
      </c>
    </row>
    <row r="215" spans="1:4" ht="15" hidden="1">
      <c r="A215" s="14" t="s">
        <v>329</v>
      </c>
      <c r="B215">
        <f>SUMIF('Team Points Summary'!H:H,'Point Totals by Grade-Gender'!A215,'Team Points Summary'!C:C)</f>
        <v>612</v>
      </c>
      <c r="C215">
        <f t="shared" si="3"/>
        <v>15</v>
      </c>
      <c r="D215">
        <f>COUNTIF('Team Points Summary'!H:H,'Point Totals by Grade-Gender'!A215)</f>
        <v>3</v>
      </c>
    </row>
    <row r="216" spans="1:4" ht="15" hidden="1">
      <c r="A216" s="14" t="s">
        <v>159</v>
      </c>
      <c r="B216">
        <f>SUMIF('Team Points Summary'!H:H,'Point Totals by Grade-Gender'!A216,'Team Points Summary'!C:C)</f>
        <v>641</v>
      </c>
      <c r="C216">
        <f t="shared" si="3"/>
        <v>16</v>
      </c>
      <c r="D216">
        <f>COUNTIF('Team Points Summary'!H:H,'Point Totals by Grade-Gender'!A216)</f>
        <v>3</v>
      </c>
    </row>
    <row r="217" spans="1:4" ht="15" hidden="1">
      <c r="A217" s="14" t="s">
        <v>165</v>
      </c>
      <c r="B217">
        <f>SUMIF('Team Points Summary'!H:H,'Point Totals by Grade-Gender'!A217,'Team Points Summary'!C:C)</f>
        <v>653</v>
      </c>
      <c r="C217">
        <f t="shared" si="3"/>
        <v>17</v>
      </c>
      <c r="D217">
        <f>COUNTIF('Team Points Summary'!H:H,'Point Totals by Grade-Gender'!A217)</f>
        <v>3</v>
      </c>
    </row>
    <row r="218" spans="1:4" ht="15" hidden="1">
      <c r="A218" s="14" t="s">
        <v>162</v>
      </c>
      <c r="B218">
        <f>SUMIF('Team Points Summary'!H:H,'Point Totals by Grade-Gender'!A218,'Team Points Summary'!C:C)</f>
        <v>714</v>
      </c>
      <c r="C218">
        <f t="shared" si="3"/>
        <v>18</v>
      </c>
      <c r="D218">
        <f>COUNTIF('Team Points Summary'!H:H,'Point Totals by Grade-Gender'!A218)</f>
        <v>3</v>
      </c>
    </row>
    <row r="219" spans="1:4" ht="15" hidden="1">
      <c r="A219" s="14" t="s">
        <v>459</v>
      </c>
      <c r="B219">
        <f>SUMIF('Team Points Summary'!H:H,'Point Totals by Grade-Gender'!A219,'Team Points Summary'!C:C)</f>
        <v>774</v>
      </c>
      <c r="C219">
        <f t="shared" si="3"/>
        <v>19</v>
      </c>
      <c r="D219">
        <f>COUNTIF('Team Points Summary'!H:H,'Point Totals by Grade-Gender'!A219)</f>
        <v>3</v>
      </c>
    </row>
    <row r="220" spans="1:4" ht="15" hidden="1">
      <c r="A220" s="14" t="s">
        <v>463</v>
      </c>
      <c r="B220">
        <f>SUMIF('Team Points Summary'!H:H,'Point Totals by Grade-Gender'!A220,'Team Points Summary'!C:C)</f>
        <v>863</v>
      </c>
      <c r="C220">
        <f t="shared" si="3"/>
        <v>20</v>
      </c>
      <c r="D220">
        <f>COUNTIF('Team Points Summary'!H:H,'Point Totals by Grade-Gender'!A220)</f>
        <v>3</v>
      </c>
    </row>
    <row r="221" spans="1:4" ht="15" hidden="1">
      <c r="A221" s="14" t="s">
        <v>161</v>
      </c>
      <c r="B221">
        <f>SUMIF('Team Points Summary'!H:H,'Point Totals by Grade-Gender'!A221,'Team Points Summary'!C:C)</f>
        <v>926</v>
      </c>
      <c r="C221">
        <f t="shared" si="3"/>
        <v>21</v>
      </c>
      <c r="D221">
        <f>COUNTIF('Team Points Summary'!H:H,'Point Totals by Grade-Gender'!A221)</f>
        <v>3</v>
      </c>
    </row>
    <row r="222" spans="1:4" ht="15" hidden="1">
      <c r="A222" s="14" t="s">
        <v>151</v>
      </c>
      <c r="B222">
        <f>SUMIF('Team Points Summary'!H:H,'Point Totals by Grade-Gender'!A222,'Team Points Summary'!C:C)</f>
        <v>1092</v>
      </c>
      <c r="C222">
        <f t="shared" si="3"/>
        <v>22</v>
      </c>
      <c r="D222">
        <f>COUNTIF('Team Points Summary'!H:H,'Point Totals by Grade-Gender'!A222)</f>
        <v>3</v>
      </c>
    </row>
    <row r="223" spans="1:4" ht="15" hidden="1">
      <c r="A223" s="14" t="s">
        <v>465</v>
      </c>
      <c r="B223">
        <f>SUMIF('Team Points Summary'!H:H,'Point Totals by Grade-Gender'!A223,'Team Points Summary'!C:C)</f>
        <v>1178</v>
      </c>
      <c r="C223">
        <f t="shared" si="3"/>
        <v>23</v>
      </c>
      <c r="D223">
        <f>COUNTIF('Team Points Summary'!H:H,'Point Totals by Grade-Gender'!A223)</f>
        <v>3</v>
      </c>
    </row>
    <row r="224" spans="1:4" ht="15" hidden="1">
      <c r="A224" s="14" t="s">
        <v>332</v>
      </c>
      <c r="B224">
        <f>SUMIF('Team Points Summary'!H:H,'Point Totals by Grade-Gender'!A224,'Team Points Summary'!C:C)</f>
        <v>1210</v>
      </c>
      <c r="C224">
        <f t="shared" si="3"/>
        <v>24</v>
      </c>
      <c r="D224">
        <f>COUNTIF('Team Points Summary'!H:H,'Point Totals by Grade-Gender'!A224)</f>
        <v>3</v>
      </c>
    </row>
    <row r="225" spans="1:4" ht="15" hidden="1">
      <c r="A225" s="14" t="s">
        <v>468</v>
      </c>
      <c r="B225">
        <f>SUMIF('Team Points Summary'!H:H,'Point Totals by Grade-Gender'!A225,'Team Points Summary'!C:C)</f>
        <v>1288</v>
      </c>
      <c r="C225">
        <f t="shared" si="3"/>
        <v>25</v>
      </c>
      <c r="D225">
        <f>COUNTIF('Team Points Summary'!H:H,'Point Totals by Grade-Gender'!A225)</f>
        <v>3</v>
      </c>
    </row>
    <row r="226" spans="1:4" ht="15" hidden="1">
      <c r="A226" s="14" t="s">
        <v>455</v>
      </c>
      <c r="B226">
        <f>SUMIF('Team Points Summary'!H:H,'Point Totals by Grade-Gender'!A226,'Team Points Summary'!C:C)</f>
        <v>90</v>
      </c>
      <c r="C226">
        <f t="shared" si="3"/>
      </c>
      <c r="D226">
        <f>COUNTIF('Team Points Summary'!H:H,'Point Totals by Grade-Gender'!A226)</f>
        <v>2</v>
      </c>
    </row>
    <row r="227" spans="1:4" ht="15" hidden="1">
      <c r="A227" s="14" t="s">
        <v>330</v>
      </c>
      <c r="B227">
        <f>SUMIF('Team Points Summary'!H:H,'Point Totals by Grade-Gender'!A227,'Team Points Summary'!C:C)</f>
        <v>230</v>
      </c>
      <c r="C227">
        <f t="shared" si="3"/>
      </c>
      <c r="D227">
        <f>COUNTIF('Team Points Summary'!H:H,'Point Totals by Grade-Gender'!A227)</f>
        <v>2</v>
      </c>
    </row>
    <row r="228" spans="1:4" ht="15" hidden="1">
      <c r="A228" s="14" t="s">
        <v>148</v>
      </c>
      <c r="B228">
        <f>SUMIF('Team Points Summary'!H:H,'Point Totals by Grade-Gender'!A228,'Team Points Summary'!C:C)</f>
        <v>341</v>
      </c>
      <c r="C228">
        <f t="shared" si="3"/>
      </c>
      <c r="D228">
        <f>COUNTIF('Team Points Summary'!H:H,'Point Totals by Grade-Gender'!A228)</f>
        <v>2</v>
      </c>
    </row>
    <row r="229" spans="1:4" ht="15" hidden="1">
      <c r="A229" s="14" t="s">
        <v>535</v>
      </c>
      <c r="B229">
        <f>SUMIF('Team Points Summary'!H:H,'Point Totals by Grade-Gender'!A229,'Team Points Summary'!C:C)</f>
        <v>371</v>
      </c>
      <c r="C229">
        <f t="shared" si="3"/>
      </c>
      <c r="D229">
        <f>COUNTIF('Team Points Summary'!H:H,'Point Totals by Grade-Gender'!A229)</f>
        <v>2</v>
      </c>
    </row>
    <row r="230" spans="1:4" ht="15" hidden="1">
      <c r="A230" s="14" t="s">
        <v>164</v>
      </c>
      <c r="B230">
        <f>SUMIF('Team Points Summary'!H:H,'Point Totals by Grade-Gender'!A230,'Team Points Summary'!C:C)</f>
        <v>382</v>
      </c>
      <c r="C230">
        <f t="shared" si="3"/>
      </c>
      <c r="D230">
        <f>COUNTIF('Team Points Summary'!H:H,'Point Totals by Grade-Gender'!A230)</f>
        <v>2</v>
      </c>
    </row>
    <row r="231" spans="1:4" ht="15" hidden="1">
      <c r="A231" s="14" t="s">
        <v>466</v>
      </c>
      <c r="B231">
        <f>SUMIF('Team Points Summary'!H:H,'Point Totals by Grade-Gender'!A231,'Team Points Summary'!C:C)</f>
        <v>493</v>
      </c>
      <c r="C231">
        <f t="shared" si="3"/>
      </c>
      <c r="D231">
        <f>COUNTIF('Team Points Summary'!H:H,'Point Totals by Grade-Gender'!A231)</f>
        <v>2</v>
      </c>
    </row>
    <row r="232" spans="1:4" ht="15" hidden="1">
      <c r="A232" s="14" t="s">
        <v>460</v>
      </c>
      <c r="B232">
        <f>SUMIF('Team Points Summary'!H:H,'Point Totals by Grade-Gender'!A232,'Team Points Summary'!C:C)</f>
        <v>500</v>
      </c>
      <c r="C232">
        <f t="shared" si="3"/>
      </c>
      <c r="D232">
        <f>COUNTIF('Team Points Summary'!H:H,'Point Totals by Grade-Gender'!A232)</f>
        <v>2</v>
      </c>
    </row>
    <row r="233" spans="1:4" ht="15" hidden="1">
      <c r="A233" s="14" t="s">
        <v>537</v>
      </c>
      <c r="B233">
        <f>SUMIF('Team Points Summary'!H:H,'Point Totals by Grade-Gender'!A233,'Team Points Summary'!C:C)</f>
        <v>511</v>
      </c>
      <c r="C233">
        <f t="shared" si="3"/>
      </c>
      <c r="D233">
        <f>COUNTIF('Team Points Summary'!H:H,'Point Totals by Grade-Gender'!A233)</f>
        <v>2</v>
      </c>
    </row>
    <row r="234" spans="1:4" ht="15" hidden="1">
      <c r="A234" s="14" t="s">
        <v>536</v>
      </c>
      <c r="B234">
        <f>SUMIF('Team Points Summary'!H:H,'Point Totals by Grade-Gender'!A234,'Team Points Summary'!C:C)</f>
        <v>530</v>
      </c>
      <c r="C234">
        <f t="shared" si="3"/>
      </c>
      <c r="D234">
        <f>COUNTIF('Team Points Summary'!H:H,'Point Totals by Grade-Gender'!A234)</f>
        <v>2</v>
      </c>
    </row>
    <row r="235" spans="1:4" ht="15" hidden="1">
      <c r="A235" s="14" t="s">
        <v>250</v>
      </c>
      <c r="B235">
        <f>SUMIF('Team Points Summary'!H:H,'Point Totals by Grade-Gender'!A235,'Team Points Summary'!C:C)</f>
        <v>568</v>
      </c>
      <c r="C235">
        <f t="shared" si="3"/>
      </c>
      <c r="D235">
        <f>COUNTIF('Team Points Summary'!H:H,'Point Totals by Grade-Gender'!A235)</f>
        <v>2</v>
      </c>
    </row>
    <row r="236" spans="1:4" ht="15" hidden="1">
      <c r="A236" s="14" t="s">
        <v>328</v>
      </c>
      <c r="B236">
        <f>SUMIF('Team Points Summary'!H:H,'Point Totals by Grade-Gender'!A236,'Team Points Summary'!C:C)</f>
        <v>612</v>
      </c>
      <c r="C236">
        <f t="shared" si="3"/>
      </c>
      <c r="D236">
        <f>COUNTIF('Team Points Summary'!H:H,'Point Totals by Grade-Gender'!A236)</f>
        <v>2</v>
      </c>
    </row>
    <row r="237" spans="1:4" ht="15" hidden="1">
      <c r="A237" s="14" t="s">
        <v>326</v>
      </c>
      <c r="B237">
        <f>SUMIF('Team Points Summary'!H:H,'Point Totals by Grade-Gender'!A237,'Team Points Summary'!C:C)</f>
        <v>613</v>
      </c>
      <c r="C237">
        <f t="shared" si="3"/>
      </c>
      <c r="D237">
        <f>COUNTIF('Team Points Summary'!H:H,'Point Totals by Grade-Gender'!A237)</f>
        <v>2</v>
      </c>
    </row>
    <row r="238" spans="1:4" ht="15" hidden="1">
      <c r="A238" s="14" t="s">
        <v>147</v>
      </c>
      <c r="B238">
        <f>SUMIF('Team Points Summary'!H:H,'Point Totals by Grade-Gender'!A238,'Team Points Summary'!C:C)</f>
        <v>622</v>
      </c>
      <c r="C238">
        <f t="shared" si="3"/>
      </c>
      <c r="D238">
        <f>COUNTIF('Team Points Summary'!H:H,'Point Totals by Grade-Gender'!A238)</f>
        <v>2</v>
      </c>
    </row>
    <row r="239" spans="1:4" ht="15" hidden="1">
      <c r="A239" s="14" t="s">
        <v>334</v>
      </c>
      <c r="B239">
        <f>SUMIF('Team Points Summary'!H:H,'Point Totals by Grade-Gender'!A239,'Team Points Summary'!C:C)</f>
        <v>632</v>
      </c>
      <c r="C239">
        <f t="shared" si="3"/>
      </c>
      <c r="D239">
        <f>COUNTIF('Team Points Summary'!H:H,'Point Totals by Grade-Gender'!A239)</f>
        <v>2</v>
      </c>
    </row>
    <row r="240" spans="1:4" ht="15" hidden="1">
      <c r="A240" s="14" t="s">
        <v>333</v>
      </c>
      <c r="B240">
        <f>SUMIF('Team Points Summary'!H:H,'Point Totals by Grade-Gender'!A240,'Team Points Summary'!C:C)</f>
        <v>656</v>
      </c>
      <c r="C240">
        <f t="shared" si="3"/>
      </c>
      <c r="D240">
        <f>COUNTIF('Team Points Summary'!H:H,'Point Totals by Grade-Gender'!A240)</f>
        <v>2</v>
      </c>
    </row>
    <row r="241" spans="1:4" ht="15" hidden="1">
      <c r="A241" s="14" t="s">
        <v>331</v>
      </c>
      <c r="B241">
        <f>SUMIF('Team Points Summary'!H:H,'Point Totals by Grade-Gender'!A241,'Team Points Summary'!C:C)</f>
        <v>667</v>
      </c>
      <c r="C241">
        <f t="shared" si="3"/>
      </c>
      <c r="D241">
        <f>COUNTIF('Team Points Summary'!H:H,'Point Totals by Grade-Gender'!A241)</f>
        <v>2</v>
      </c>
    </row>
    <row r="242" spans="1:4" ht="15" hidden="1">
      <c r="A242" s="14" t="s">
        <v>249</v>
      </c>
      <c r="B242">
        <f>SUMIF('Team Points Summary'!H:H,'Point Totals by Grade-Gender'!A242,'Team Points Summary'!C:C)</f>
        <v>694</v>
      </c>
      <c r="C242">
        <f t="shared" si="3"/>
      </c>
      <c r="D242">
        <f>COUNTIF('Team Points Summary'!H:H,'Point Totals by Grade-Gender'!A242)</f>
        <v>2</v>
      </c>
    </row>
    <row r="243" spans="1:4" ht="15" hidden="1">
      <c r="A243" s="14" t="s">
        <v>587</v>
      </c>
      <c r="B243">
        <f>SUMIF('Team Points Summary'!H:H,'Point Totals by Grade-Gender'!A243,'Team Points Summary'!C:C)</f>
        <v>721</v>
      </c>
      <c r="C243">
        <f t="shared" si="3"/>
      </c>
      <c r="D243">
        <f>COUNTIF('Team Points Summary'!H:H,'Point Totals by Grade-Gender'!A243)</f>
        <v>2</v>
      </c>
    </row>
    <row r="244" spans="1:4" ht="15" hidden="1">
      <c r="A244" s="14" t="s">
        <v>467</v>
      </c>
      <c r="B244">
        <f>SUMIF('Team Points Summary'!H:H,'Point Totals by Grade-Gender'!A244,'Team Points Summary'!C:C)</f>
        <v>726</v>
      </c>
      <c r="C244">
        <f t="shared" si="3"/>
      </c>
      <c r="D244">
        <f>COUNTIF('Team Points Summary'!H:H,'Point Totals by Grade-Gender'!A244)</f>
        <v>2</v>
      </c>
    </row>
    <row r="245" spans="1:4" ht="15" hidden="1">
      <c r="A245" s="14" t="s">
        <v>153</v>
      </c>
      <c r="B245">
        <f>SUMIF('Team Points Summary'!H:H,'Point Totals by Grade-Gender'!A245,'Team Points Summary'!C:C)</f>
        <v>732</v>
      </c>
      <c r="C245">
        <f t="shared" si="3"/>
      </c>
      <c r="D245">
        <f>COUNTIF('Team Points Summary'!H:H,'Point Totals by Grade-Gender'!A245)</f>
        <v>2</v>
      </c>
    </row>
    <row r="246" spans="1:4" ht="15" hidden="1">
      <c r="A246" s="14" t="s">
        <v>462</v>
      </c>
      <c r="B246">
        <f>SUMIF('Team Points Summary'!H:H,'Point Totals by Grade-Gender'!A246,'Team Points Summary'!C:C)</f>
        <v>773</v>
      </c>
      <c r="C246">
        <f t="shared" si="3"/>
      </c>
      <c r="D246">
        <f>COUNTIF('Team Points Summary'!H:H,'Point Totals by Grade-Gender'!A246)</f>
        <v>2</v>
      </c>
    </row>
    <row r="247" spans="1:4" ht="15" hidden="1">
      <c r="A247" s="14" t="s">
        <v>155</v>
      </c>
      <c r="B247">
        <f>SUMIF('Team Points Summary'!H:H,'Point Totals by Grade-Gender'!A247,'Team Points Summary'!C:C)</f>
        <v>808</v>
      </c>
      <c r="C247">
        <f t="shared" si="3"/>
      </c>
      <c r="D247">
        <f>COUNTIF('Team Points Summary'!H:H,'Point Totals by Grade-Gender'!A247)</f>
        <v>2</v>
      </c>
    </row>
    <row r="248" spans="1:4" ht="15" hidden="1">
      <c r="A248" s="14" t="s">
        <v>327</v>
      </c>
      <c r="B248">
        <f>SUMIF('Team Points Summary'!H:H,'Point Totals by Grade-Gender'!A248,'Team Points Summary'!C:C)</f>
        <v>840</v>
      </c>
      <c r="C248">
        <f t="shared" si="3"/>
      </c>
      <c r="D248">
        <f>COUNTIF('Team Points Summary'!H:H,'Point Totals by Grade-Gender'!A248)</f>
        <v>2</v>
      </c>
    </row>
    <row r="249" spans="1:4" ht="15" hidden="1">
      <c r="A249" s="14" t="s">
        <v>471</v>
      </c>
      <c r="B249">
        <f>SUMIF('Team Points Summary'!H:H,'Point Totals by Grade-Gender'!A249,'Team Points Summary'!C:C)</f>
        <v>896</v>
      </c>
      <c r="C249">
        <f t="shared" si="3"/>
      </c>
      <c r="D249">
        <f>COUNTIF('Team Points Summary'!H:H,'Point Totals by Grade-Gender'!A249)</f>
        <v>2</v>
      </c>
    </row>
    <row r="250" spans="1:4" ht="15" hidden="1">
      <c r="A250" s="14" t="s">
        <v>160</v>
      </c>
      <c r="B250">
        <f>SUMIF('Team Points Summary'!H:H,'Point Totals by Grade-Gender'!A250,'Team Points Summary'!C:C)</f>
        <v>945</v>
      </c>
      <c r="C250">
        <f t="shared" si="3"/>
      </c>
      <c r="D250">
        <f>COUNTIF('Team Points Summary'!H:H,'Point Totals by Grade-Gender'!A250)</f>
        <v>2</v>
      </c>
    </row>
    <row r="251" spans="1:4" ht="15" hidden="1">
      <c r="A251" s="14" t="s">
        <v>469</v>
      </c>
      <c r="B251">
        <f>SUMIF('Team Points Summary'!H:H,'Point Totals by Grade-Gender'!A251,'Team Points Summary'!C:C)</f>
        <v>978</v>
      </c>
      <c r="C251">
        <f t="shared" si="3"/>
      </c>
      <c r="D251">
        <f>COUNTIF('Team Points Summary'!H:H,'Point Totals by Grade-Gender'!A251)</f>
        <v>2</v>
      </c>
    </row>
    <row r="252" spans="1:4" ht="15" hidden="1">
      <c r="A252" s="14" t="s">
        <v>470</v>
      </c>
      <c r="B252">
        <f>SUMIF('Team Points Summary'!H:H,'Point Totals by Grade-Gender'!A252,'Team Points Summary'!C:C)</f>
        <v>1096</v>
      </c>
      <c r="C252">
        <f t="shared" si="3"/>
      </c>
      <c r="D252">
        <f>COUNTIF('Team Points Summary'!H:H,'Point Totals by Grade-Gender'!A252)</f>
        <v>2</v>
      </c>
    </row>
    <row r="253" spans="1:4" ht="15" hidden="1">
      <c r="A253" s="14" t="s">
        <v>546</v>
      </c>
      <c r="B253">
        <f>SUMIF('Team Points Summary'!H:H,'Point Totals by Grade-Gender'!A253,'Team Points Summary'!C:C)</f>
        <v>1140</v>
      </c>
      <c r="C253">
        <f t="shared" si="3"/>
      </c>
      <c r="D253">
        <f>COUNTIF('Team Points Summary'!H:H,'Point Totals by Grade-Gender'!A253)</f>
        <v>2</v>
      </c>
    </row>
    <row r="254" spans="1:4" ht="15" hidden="1">
      <c r="A254" s="14" t="s">
        <v>549</v>
      </c>
      <c r="B254">
        <f>SUMIF('Team Points Summary'!H:H,'Point Totals by Grade-Gender'!A254,'Team Points Summary'!C:C)</f>
        <v>1191</v>
      </c>
      <c r="C254">
        <f t="shared" si="3"/>
      </c>
      <c r="D254">
        <f>COUNTIF('Team Points Summary'!H:H,'Point Totals by Grade-Gender'!A254)</f>
        <v>2</v>
      </c>
    </row>
    <row r="255" spans="1:4" ht="15" hidden="1">
      <c r="A255" s="14" t="s">
        <v>532</v>
      </c>
      <c r="B255">
        <f>SUMIF('Team Points Summary'!H:H,'Point Totals by Grade-Gender'!A255,'Team Points Summary'!C:C)</f>
        <v>83</v>
      </c>
      <c r="C255">
        <f t="shared" si="3"/>
      </c>
      <c r="D255">
        <f>COUNTIF('Team Points Summary'!H:H,'Point Totals by Grade-Gender'!A255)</f>
        <v>1</v>
      </c>
    </row>
    <row r="256" spans="1:4" ht="15" hidden="1">
      <c r="A256" s="14" t="s">
        <v>152</v>
      </c>
      <c r="B256">
        <f>SUMIF('Team Points Summary'!H:H,'Point Totals by Grade-Gender'!A256,'Team Points Summary'!C:C)</f>
        <v>129</v>
      </c>
      <c r="C256">
        <f t="shared" si="3"/>
      </c>
      <c r="D256">
        <f>COUNTIF('Team Points Summary'!H:H,'Point Totals by Grade-Gender'!A256)</f>
        <v>1</v>
      </c>
    </row>
    <row r="257" spans="1:4" ht="15" hidden="1">
      <c r="A257" s="14" t="s">
        <v>533</v>
      </c>
      <c r="B257">
        <f>SUMIF('Team Points Summary'!H:H,'Point Totals by Grade-Gender'!A257,'Team Points Summary'!C:C)</f>
        <v>134</v>
      </c>
      <c r="C257">
        <f t="shared" si="3"/>
      </c>
      <c r="D257">
        <f>COUNTIF('Team Points Summary'!H:H,'Point Totals by Grade-Gender'!A257)</f>
        <v>1</v>
      </c>
    </row>
    <row r="258" spans="1:4" ht="15" hidden="1">
      <c r="A258" s="14" t="s">
        <v>534</v>
      </c>
      <c r="B258">
        <f>SUMIF('Team Points Summary'!H:H,'Point Totals by Grade-Gender'!A258,'Team Points Summary'!C:C)</f>
        <v>179</v>
      </c>
      <c r="C258">
        <f t="shared" si="3"/>
      </c>
      <c r="D258">
        <f>COUNTIF('Team Points Summary'!H:H,'Point Totals by Grade-Gender'!A258)</f>
        <v>1</v>
      </c>
    </row>
    <row r="259" spans="1:4" ht="15" hidden="1">
      <c r="A259" s="14" t="s">
        <v>538</v>
      </c>
      <c r="B259">
        <f>SUMIF('Team Points Summary'!H:H,'Point Totals by Grade-Gender'!A259,'Team Points Summary'!C:C)</f>
        <v>305</v>
      </c>
      <c r="C259">
        <f t="shared" si="3"/>
      </c>
      <c r="D259">
        <f>COUNTIF('Team Points Summary'!H:H,'Point Totals by Grade-Gender'!A259)</f>
        <v>1</v>
      </c>
    </row>
    <row r="260" spans="1:4" ht="15" hidden="1">
      <c r="A260" s="14" t="s">
        <v>464</v>
      </c>
      <c r="B260">
        <f>SUMIF('Team Points Summary'!H:H,'Point Totals by Grade-Gender'!A260,'Team Points Summary'!C:C)</f>
        <v>308</v>
      </c>
      <c r="C260">
        <f t="shared" si="3"/>
      </c>
      <c r="D260">
        <f>COUNTIF('Team Points Summary'!H:H,'Point Totals by Grade-Gender'!A260)</f>
        <v>1</v>
      </c>
    </row>
    <row r="261" spans="1:4" ht="15" hidden="1">
      <c r="A261" s="14" t="s">
        <v>539</v>
      </c>
      <c r="B261">
        <f>SUMIF('Team Points Summary'!H:H,'Point Totals by Grade-Gender'!A261,'Team Points Summary'!C:C)</f>
        <v>329</v>
      </c>
      <c r="C261">
        <f t="shared" si="3"/>
      </c>
      <c r="D261">
        <f>COUNTIF('Team Points Summary'!H:H,'Point Totals by Grade-Gender'!A261)</f>
        <v>1</v>
      </c>
    </row>
    <row r="262" spans="1:4" ht="15" hidden="1">
      <c r="A262" s="14" t="s">
        <v>166</v>
      </c>
      <c r="B262">
        <f>SUMIF('Team Points Summary'!H:H,'Point Totals by Grade-Gender'!A262,'Team Points Summary'!C:C)</f>
        <v>395</v>
      </c>
      <c r="C262">
        <f t="shared" si="3"/>
      </c>
      <c r="D262">
        <f>COUNTIF('Team Points Summary'!H:H,'Point Totals by Grade-Gender'!A262)</f>
        <v>1</v>
      </c>
    </row>
    <row r="263" spans="1:4" ht="15" hidden="1">
      <c r="A263" s="14" t="s">
        <v>540</v>
      </c>
      <c r="B263">
        <f>SUMIF('Team Points Summary'!H:H,'Point Totals by Grade-Gender'!A263,'Team Points Summary'!C:C)</f>
        <v>456</v>
      </c>
      <c r="C263">
        <f t="shared" si="3"/>
      </c>
      <c r="D263">
        <f>COUNTIF('Team Points Summary'!H:H,'Point Totals by Grade-Gender'!A263)</f>
        <v>1</v>
      </c>
    </row>
    <row r="264" spans="1:4" ht="15" hidden="1">
      <c r="A264" s="14" t="s">
        <v>325</v>
      </c>
      <c r="B264">
        <f>SUMIF('Team Points Summary'!H:H,'Point Totals by Grade-Gender'!A264,'Team Points Summary'!C:C)</f>
        <v>480</v>
      </c>
      <c r="C264">
        <f t="shared" si="3"/>
      </c>
      <c r="D264">
        <f>COUNTIF('Team Points Summary'!H:H,'Point Totals by Grade-Gender'!A264)</f>
        <v>1</v>
      </c>
    </row>
    <row r="265" spans="1:4" ht="15" hidden="1">
      <c r="A265" s="14" t="s">
        <v>541</v>
      </c>
      <c r="B265">
        <f>SUMIF('Team Points Summary'!H:H,'Point Totals by Grade-Gender'!A265,'Team Points Summary'!C:C)</f>
        <v>480</v>
      </c>
      <c r="C265">
        <f t="shared" si="3"/>
      </c>
      <c r="D265">
        <f>COUNTIF('Team Points Summary'!H:H,'Point Totals by Grade-Gender'!A265)</f>
        <v>1</v>
      </c>
    </row>
    <row r="266" spans="1:4" ht="15" hidden="1">
      <c r="A266" s="14" t="s">
        <v>542</v>
      </c>
      <c r="B266">
        <f>SUMIF('Team Points Summary'!H:H,'Point Totals by Grade-Gender'!A266,'Team Points Summary'!C:C)</f>
        <v>522</v>
      </c>
      <c r="C266">
        <f aca="true" t="shared" si="4" ref="C266:C272">IF(E$2=D266,RANK(B266,B$201:B$225,1),"")</f>
      </c>
      <c r="D266">
        <f>COUNTIF('Team Points Summary'!H:H,'Point Totals by Grade-Gender'!A266)</f>
        <v>1</v>
      </c>
    </row>
    <row r="267" spans="1:4" ht="15" hidden="1">
      <c r="A267" s="14" t="s">
        <v>543</v>
      </c>
      <c r="B267">
        <f>SUMIF('Team Points Summary'!H:H,'Point Totals by Grade-Gender'!A267,'Team Points Summary'!C:C)</f>
        <v>537</v>
      </c>
      <c r="C267">
        <f t="shared" si="4"/>
      </c>
      <c r="D267">
        <f>COUNTIF('Team Points Summary'!H:H,'Point Totals by Grade-Gender'!A267)</f>
        <v>1</v>
      </c>
    </row>
    <row r="268" spans="1:4" ht="15" hidden="1">
      <c r="A268" s="14" t="s">
        <v>544</v>
      </c>
      <c r="B268">
        <f>SUMIF('Team Points Summary'!H:H,'Point Totals by Grade-Gender'!A268,'Team Points Summary'!C:C)</f>
        <v>549</v>
      </c>
      <c r="C268">
        <f t="shared" si="4"/>
      </c>
      <c r="D268">
        <f>COUNTIF('Team Points Summary'!H:H,'Point Totals by Grade-Gender'!A268)</f>
        <v>1</v>
      </c>
    </row>
    <row r="269" spans="1:4" ht="15" hidden="1">
      <c r="A269" s="14" t="s">
        <v>336</v>
      </c>
      <c r="B269">
        <f>SUMIF('Team Points Summary'!H:H,'Point Totals by Grade-Gender'!A269,'Team Points Summary'!C:C)</f>
        <v>565</v>
      </c>
      <c r="C269">
        <f t="shared" si="4"/>
      </c>
      <c r="D269">
        <f>COUNTIF('Team Points Summary'!H:H,'Point Totals by Grade-Gender'!A269)</f>
        <v>1</v>
      </c>
    </row>
    <row r="270" spans="1:4" ht="15" hidden="1">
      <c r="A270" s="14" t="s">
        <v>545</v>
      </c>
      <c r="B270">
        <f>SUMIF('Team Points Summary'!H:H,'Point Totals by Grade-Gender'!A270,'Team Points Summary'!C:C)</f>
        <v>672</v>
      </c>
      <c r="C270">
        <f t="shared" si="4"/>
      </c>
      <c r="D270">
        <f>COUNTIF('Team Points Summary'!H:H,'Point Totals by Grade-Gender'!A270)</f>
        <v>1</v>
      </c>
    </row>
    <row r="271" spans="1:4" ht="15" hidden="1">
      <c r="A271" s="14" t="s">
        <v>547</v>
      </c>
      <c r="B271">
        <f>SUMIF('Team Points Summary'!H:H,'Point Totals by Grade-Gender'!A271,'Team Points Summary'!C:C)</f>
        <v>694</v>
      </c>
      <c r="C271">
        <f t="shared" si="4"/>
      </c>
      <c r="D271">
        <f>COUNTIF('Team Points Summary'!H:H,'Point Totals by Grade-Gender'!A271)</f>
        <v>1</v>
      </c>
    </row>
    <row r="272" spans="1:4" ht="15" hidden="1">
      <c r="A272" s="14" t="s">
        <v>548</v>
      </c>
      <c r="B272">
        <f>SUMIF('Team Points Summary'!H:H,'Point Totals by Grade-Gender'!A272,'Team Points Summary'!C:C)</f>
        <v>706</v>
      </c>
      <c r="C272">
        <f t="shared" si="4"/>
      </c>
      <c r="D272">
        <f>COUNTIF('Team Points Summary'!H:H,'Point Totals by Grade-Gender'!A272)</f>
        <v>1</v>
      </c>
    </row>
    <row r="273" ht="12.75">
      <c r="A273" s="13" t="s">
        <v>373</v>
      </c>
    </row>
    <row r="274" spans="1:5" ht="12.75">
      <c r="A274" s="11" t="s">
        <v>237</v>
      </c>
      <c r="B274">
        <f>SUM(B201:B272)</f>
        <v>41563</v>
      </c>
      <c r="E274">
        <f>SUMIF('Team Points Summary'!H:H,'Point Totals by Grade-Gender'!A274,'Team Points Summary'!C:C)</f>
        <v>41563</v>
      </c>
    </row>
    <row r="276" spans="1:4" ht="15">
      <c r="A276" s="14" t="s">
        <v>207</v>
      </c>
      <c r="B276">
        <f>SUMIF('Team Points Summary'!H:H,'Point Totals by Grade-Gender'!A276,'Team Points Summary'!C:C)</f>
        <v>99</v>
      </c>
      <c r="C276">
        <f>IF(E$2=D276,RANK(B276,B$276:B$294,1),"")</f>
        <v>1</v>
      </c>
      <c r="D276">
        <f>COUNTIF('Team Points Summary'!H:H,'Point Totals by Grade-Gender'!A276)</f>
        <v>3</v>
      </c>
    </row>
    <row r="277" spans="1:4" ht="15">
      <c r="A277" s="14" t="s">
        <v>337</v>
      </c>
      <c r="B277">
        <f>SUMIF('Team Points Summary'!H:H,'Point Totals by Grade-Gender'!A277,'Team Points Summary'!C:C)</f>
        <v>106</v>
      </c>
      <c r="C277">
        <f aca="true" t="shared" si="5" ref="C277:C320">IF(E$2=D277,RANK(B277,B$276:B$294,1),"")</f>
        <v>2</v>
      </c>
      <c r="D277">
        <f>COUNTIF('Team Points Summary'!H:H,'Point Totals by Grade-Gender'!A277)</f>
        <v>3</v>
      </c>
    </row>
    <row r="278" spans="1:4" ht="15">
      <c r="A278" s="14" t="s">
        <v>212</v>
      </c>
      <c r="B278">
        <f>SUMIF('Team Points Summary'!H:H,'Point Totals by Grade-Gender'!A278,'Team Points Summary'!C:C)</f>
        <v>186</v>
      </c>
      <c r="C278">
        <f t="shared" si="5"/>
        <v>3</v>
      </c>
      <c r="D278">
        <f>COUNTIF('Team Points Summary'!H:H,'Point Totals by Grade-Gender'!A278)</f>
        <v>3</v>
      </c>
    </row>
    <row r="279" spans="1:4" ht="15">
      <c r="A279" s="14" t="s">
        <v>340</v>
      </c>
      <c r="B279">
        <f>SUMIF('Team Points Summary'!H:H,'Point Totals by Grade-Gender'!A279,'Team Points Summary'!C:C)</f>
        <v>241</v>
      </c>
      <c r="C279">
        <f t="shared" si="5"/>
        <v>4</v>
      </c>
      <c r="D279">
        <f>COUNTIF('Team Points Summary'!H:H,'Point Totals by Grade-Gender'!A279)</f>
        <v>3</v>
      </c>
    </row>
    <row r="280" spans="1:4" ht="15">
      <c r="A280" s="14" t="s">
        <v>204</v>
      </c>
      <c r="B280">
        <f>SUMIF('Team Points Summary'!H:H,'Point Totals by Grade-Gender'!A280,'Team Points Summary'!C:C)</f>
        <v>254</v>
      </c>
      <c r="C280">
        <f t="shared" si="5"/>
        <v>5</v>
      </c>
      <c r="D280">
        <f>COUNTIF('Team Points Summary'!H:H,'Point Totals by Grade-Gender'!A280)</f>
        <v>3</v>
      </c>
    </row>
    <row r="281" spans="1:4" ht="15">
      <c r="A281" s="14" t="s">
        <v>210</v>
      </c>
      <c r="B281">
        <f>SUMIF('Team Points Summary'!H:H,'Point Totals by Grade-Gender'!A281,'Team Points Summary'!C:C)</f>
        <v>292</v>
      </c>
      <c r="C281">
        <f t="shared" si="5"/>
        <v>6</v>
      </c>
      <c r="D281">
        <f>COUNTIF('Team Points Summary'!H:H,'Point Totals by Grade-Gender'!A281)</f>
        <v>3</v>
      </c>
    </row>
    <row r="282" spans="1:4" ht="15">
      <c r="A282" s="14" t="s">
        <v>203</v>
      </c>
      <c r="B282">
        <f>SUMIF('Team Points Summary'!H:H,'Point Totals by Grade-Gender'!A282,'Team Points Summary'!C:C)</f>
        <v>355</v>
      </c>
      <c r="C282">
        <f t="shared" si="5"/>
        <v>7</v>
      </c>
      <c r="D282">
        <f>COUNTIF('Team Points Summary'!H:H,'Point Totals by Grade-Gender'!A282)</f>
        <v>3</v>
      </c>
    </row>
    <row r="283" spans="1:4" ht="15">
      <c r="A283" s="14" t="s">
        <v>200</v>
      </c>
      <c r="B283">
        <f>SUMIF('Team Points Summary'!H:H,'Point Totals by Grade-Gender'!A283,'Team Points Summary'!C:C)</f>
        <v>382</v>
      </c>
      <c r="C283">
        <f t="shared" si="5"/>
        <v>8</v>
      </c>
      <c r="D283">
        <f>COUNTIF('Team Points Summary'!H:H,'Point Totals by Grade-Gender'!A283)</f>
        <v>3</v>
      </c>
    </row>
    <row r="284" spans="1:4" ht="15">
      <c r="A284" s="14" t="s">
        <v>198</v>
      </c>
      <c r="B284">
        <f>SUMIF('Team Points Summary'!H:H,'Point Totals by Grade-Gender'!A284,'Team Points Summary'!C:C)</f>
        <v>390</v>
      </c>
      <c r="C284">
        <f t="shared" si="5"/>
        <v>9</v>
      </c>
      <c r="D284">
        <f>COUNTIF('Team Points Summary'!H:H,'Point Totals by Grade-Gender'!A284)</f>
        <v>3</v>
      </c>
    </row>
    <row r="285" spans="1:4" ht="15">
      <c r="A285" s="14" t="s">
        <v>205</v>
      </c>
      <c r="B285">
        <f>SUMIF('Team Points Summary'!H:H,'Point Totals by Grade-Gender'!A285,'Team Points Summary'!C:C)</f>
        <v>435</v>
      </c>
      <c r="C285">
        <f t="shared" si="5"/>
        <v>10</v>
      </c>
      <c r="D285">
        <f>COUNTIF('Team Points Summary'!H:H,'Point Totals by Grade-Gender'!A285)</f>
        <v>3</v>
      </c>
    </row>
    <row r="286" spans="1:4" ht="15" hidden="1">
      <c r="A286" s="14" t="s">
        <v>472</v>
      </c>
      <c r="B286">
        <f>SUMIF('Team Points Summary'!H:H,'Point Totals by Grade-Gender'!A286,'Team Points Summary'!C:C)</f>
        <v>464</v>
      </c>
      <c r="C286">
        <f t="shared" si="5"/>
        <v>11</v>
      </c>
      <c r="D286">
        <f>COUNTIF('Team Points Summary'!H:H,'Point Totals by Grade-Gender'!A286)</f>
        <v>3</v>
      </c>
    </row>
    <row r="287" spans="1:4" ht="15" hidden="1">
      <c r="A287" s="14" t="s">
        <v>258</v>
      </c>
      <c r="B287">
        <f>SUMIF('Team Points Summary'!H:H,'Point Totals by Grade-Gender'!A287,'Team Points Summary'!C:C)</f>
        <v>481</v>
      </c>
      <c r="C287">
        <f t="shared" si="5"/>
        <v>12</v>
      </c>
      <c r="D287">
        <f>COUNTIF('Team Points Summary'!H:H,'Point Totals by Grade-Gender'!A287)</f>
        <v>3</v>
      </c>
    </row>
    <row r="288" spans="1:4" ht="15" hidden="1">
      <c r="A288" s="14" t="s">
        <v>257</v>
      </c>
      <c r="B288">
        <f>SUMIF('Team Points Summary'!H:H,'Point Totals by Grade-Gender'!A288,'Team Points Summary'!C:C)</f>
        <v>492</v>
      </c>
      <c r="C288">
        <f t="shared" si="5"/>
        <v>13</v>
      </c>
      <c r="D288">
        <f>COUNTIF('Team Points Summary'!H:H,'Point Totals by Grade-Gender'!A288)</f>
        <v>3</v>
      </c>
    </row>
    <row r="289" spans="1:4" ht="15" hidden="1">
      <c r="A289" s="14" t="s">
        <v>475</v>
      </c>
      <c r="B289">
        <f>SUMIF('Team Points Summary'!H:H,'Point Totals by Grade-Gender'!A289,'Team Points Summary'!C:C)</f>
        <v>548</v>
      </c>
      <c r="C289">
        <f t="shared" si="5"/>
        <v>14</v>
      </c>
      <c r="D289">
        <f>COUNTIF('Team Points Summary'!H:H,'Point Totals by Grade-Gender'!A289)</f>
        <v>3</v>
      </c>
    </row>
    <row r="290" spans="1:4" ht="15" hidden="1">
      <c r="A290" s="14" t="s">
        <v>474</v>
      </c>
      <c r="B290">
        <f>SUMIF('Team Points Summary'!H:H,'Point Totals by Grade-Gender'!A290,'Team Points Summary'!C:C)</f>
        <v>585</v>
      </c>
      <c r="C290">
        <f t="shared" si="5"/>
        <v>15</v>
      </c>
      <c r="D290">
        <f>COUNTIF('Team Points Summary'!H:H,'Point Totals by Grade-Gender'!A290)</f>
        <v>3</v>
      </c>
    </row>
    <row r="291" spans="1:4" ht="15" hidden="1">
      <c r="A291" s="14" t="s">
        <v>211</v>
      </c>
      <c r="B291">
        <f>SUMIF('Team Points Summary'!H:H,'Point Totals by Grade-Gender'!A291,'Team Points Summary'!C:C)</f>
        <v>585</v>
      </c>
      <c r="C291">
        <f t="shared" si="5"/>
        <v>15</v>
      </c>
      <c r="D291">
        <f>COUNTIF('Team Points Summary'!H:H,'Point Totals by Grade-Gender'!A291)</f>
        <v>3</v>
      </c>
    </row>
    <row r="292" spans="1:4" ht="15" hidden="1">
      <c r="A292" s="14" t="s">
        <v>341</v>
      </c>
      <c r="B292">
        <f>SUMIF('Team Points Summary'!H:H,'Point Totals by Grade-Gender'!A292,'Team Points Summary'!C:C)</f>
        <v>691</v>
      </c>
      <c r="C292">
        <f t="shared" si="5"/>
        <v>17</v>
      </c>
      <c r="D292">
        <f>COUNTIF('Team Points Summary'!H:H,'Point Totals by Grade-Gender'!A292)</f>
        <v>3</v>
      </c>
    </row>
    <row r="293" spans="1:4" ht="15" hidden="1">
      <c r="A293" s="14" t="s">
        <v>206</v>
      </c>
      <c r="B293">
        <f>SUMIF('Team Points Summary'!H:H,'Point Totals by Grade-Gender'!A293,'Team Points Summary'!C:C)</f>
        <v>895</v>
      </c>
      <c r="C293">
        <f t="shared" si="5"/>
        <v>18</v>
      </c>
      <c r="D293">
        <f>COUNTIF('Team Points Summary'!H:H,'Point Totals by Grade-Gender'!A293)</f>
        <v>3</v>
      </c>
    </row>
    <row r="294" spans="1:4" ht="15" hidden="1">
      <c r="A294" s="14" t="s">
        <v>477</v>
      </c>
      <c r="B294">
        <f>SUMIF('Team Points Summary'!H:H,'Point Totals by Grade-Gender'!A294,'Team Points Summary'!C:C)</f>
        <v>955</v>
      </c>
      <c r="C294">
        <f t="shared" si="5"/>
        <v>19</v>
      </c>
      <c r="D294">
        <f>COUNTIF('Team Points Summary'!H:H,'Point Totals by Grade-Gender'!A294)</f>
        <v>3</v>
      </c>
    </row>
    <row r="295" spans="1:4" ht="15" hidden="1">
      <c r="A295" s="14" t="s">
        <v>208</v>
      </c>
      <c r="B295">
        <f>SUMIF('Team Points Summary'!H:H,'Point Totals by Grade-Gender'!A295,'Team Points Summary'!C:C)</f>
        <v>309</v>
      </c>
      <c r="C295">
        <f t="shared" si="5"/>
      </c>
      <c r="D295">
        <f>COUNTIF('Team Points Summary'!H:H,'Point Totals by Grade-Gender'!A295)</f>
        <v>2</v>
      </c>
    </row>
    <row r="296" spans="1:4" ht="15" hidden="1">
      <c r="A296" s="14" t="s">
        <v>196</v>
      </c>
      <c r="B296">
        <f>SUMIF('Team Points Summary'!H:H,'Point Totals by Grade-Gender'!A296,'Team Points Summary'!C:C)</f>
        <v>340</v>
      </c>
      <c r="C296">
        <f t="shared" si="5"/>
      </c>
      <c r="D296">
        <f>COUNTIF('Team Points Summary'!H:H,'Point Totals by Grade-Gender'!A296)</f>
        <v>2</v>
      </c>
    </row>
    <row r="297" spans="1:4" ht="15" hidden="1">
      <c r="A297" s="14" t="s">
        <v>209</v>
      </c>
      <c r="B297">
        <f>SUMIF('Team Points Summary'!H:H,'Point Totals by Grade-Gender'!A297,'Team Points Summary'!C:C)</f>
        <v>377</v>
      </c>
      <c r="C297">
        <f t="shared" si="5"/>
      </c>
      <c r="D297">
        <f>COUNTIF('Team Points Summary'!H:H,'Point Totals by Grade-Gender'!A297)</f>
        <v>2</v>
      </c>
    </row>
    <row r="298" spans="1:4" ht="15" hidden="1">
      <c r="A298" s="14" t="s">
        <v>473</v>
      </c>
      <c r="B298">
        <f>SUMIF('Team Points Summary'!H:H,'Point Totals by Grade-Gender'!A298,'Team Points Summary'!C:C)</f>
        <v>378</v>
      </c>
      <c r="C298">
        <f t="shared" si="5"/>
      </c>
      <c r="D298">
        <f>COUNTIF('Team Points Summary'!H:H,'Point Totals by Grade-Gender'!A298)</f>
        <v>2</v>
      </c>
    </row>
    <row r="299" spans="1:4" ht="15" hidden="1">
      <c r="A299" s="14" t="s">
        <v>550</v>
      </c>
      <c r="B299">
        <f>SUMIF('Team Points Summary'!H:H,'Point Totals by Grade-Gender'!A299,'Team Points Summary'!C:C)</f>
        <v>380</v>
      </c>
      <c r="C299">
        <f t="shared" si="5"/>
      </c>
      <c r="D299">
        <f>COUNTIF('Team Points Summary'!H:H,'Point Totals by Grade-Gender'!A299)</f>
        <v>2</v>
      </c>
    </row>
    <row r="300" spans="1:4" ht="15" hidden="1">
      <c r="A300" s="14" t="s">
        <v>590</v>
      </c>
      <c r="B300">
        <f>SUMIF('Team Points Summary'!H:H,'Point Totals by Grade-Gender'!A300,'Team Points Summary'!C:C)</f>
        <v>579</v>
      </c>
      <c r="C300">
        <f t="shared" si="5"/>
      </c>
      <c r="D300">
        <f>COUNTIF('Team Points Summary'!H:H,'Point Totals by Grade-Gender'!A300)</f>
        <v>2</v>
      </c>
    </row>
    <row r="301" spans="1:4" ht="15" hidden="1">
      <c r="A301" s="14" t="s">
        <v>478</v>
      </c>
      <c r="B301">
        <f>SUMIF('Team Points Summary'!H:H,'Point Totals by Grade-Gender'!A301,'Team Points Summary'!C:C)</f>
        <v>613</v>
      </c>
      <c r="C301">
        <f t="shared" si="5"/>
      </c>
      <c r="D301">
        <f>COUNTIF('Team Points Summary'!H:H,'Point Totals by Grade-Gender'!A301)</f>
        <v>2</v>
      </c>
    </row>
    <row r="302" spans="1:4" ht="15" hidden="1">
      <c r="A302" s="14" t="s">
        <v>589</v>
      </c>
      <c r="B302">
        <f>SUMIF('Team Points Summary'!H:H,'Point Totals by Grade-Gender'!A302,'Team Points Summary'!C:C)</f>
        <v>616</v>
      </c>
      <c r="C302">
        <f t="shared" si="5"/>
      </c>
      <c r="D302">
        <f>COUNTIF('Team Points Summary'!H:H,'Point Totals by Grade-Gender'!A302)</f>
        <v>2</v>
      </c>
    </row>
    <row r="303" spans="1:4" ht="15" hidden="1">
      <c r="A303" s="14" t="s">
        <v>338</v>
      </c>
      <c r="B303">
        <f>SUMIF('Team Points Summary'!H:H,'Point Totals by Grade-Gender'!A303,'Team Points Summary'!C:C)</f>
        <v>680</v>
      </c>
      <c r="C303">
        <f t="shared" si="5"/>
      </c>
      <c r="D303">
        <f>COUNTIF('Team Points Summary'!H:H,'Point Totals by Grade-Gender'!A303)</f>
        <v>2</v>
      </c>
    </row>
    <row r="304" spans="1:4" ht="15" hidden="1">
      <c r="A304" s="14" t="s">
        <v>591</v>
      </c>
      <c r="B304">
        <f>SUMIF('Team Points Summary'!H:H,'Point Totals by Grade-Gender'!A304,'Team Points Summary'!C:C)</f>
        <v>722</v>
      </c>
      <c r="C304">
        <f t="shared" si="5"/>
      </c>
      <c r="D304">
        <f>COUNTIF('Team Points Summary'!H:H,'Point Totals by Grade-Gender'!A304)</f>
        <v>2</v>
      </c>
    </row>
    <row r="305" spans="1:4" ht="15" hidden="1">
      <c r="A305" s="14" t="s">
        <v>339</v>
      </c>
      <c r="B305">
        <f>SUMIF('Team Points Summary'!H:H,'Point Totals by Grade-Gender'!A305,'Team Points Summary'!C:C)</f>
        <v>781</v>
      </c>
      <c r="C305">
        <f t="shared" si="5"/>
      </c>
      <c r="D305">
        <f>COUNTIF('Team Points Summary'!H:H,'Point Totals by Grade-Gender'!A305)</f>
        <v>2</v>
      </c>
    </row>
    <row r="306" spans="1:4" ht="15" hidden="1">
      <c r="A306" s="14" t="s">
        <v>342</v>
      </c>
      <c r="B306">
        <f>SUMIF('Team Points Summary'!H:H,'Point Totals by Grade-Gender'!A306,'Team Points Summary'!C:C)</f>
        <v>21</v>
      </c>
      <c r="C306">
        <f t="shared" si="5"/>
      </c>
      <c r="D306">
        <f>COUNTIF('Team Points Summary'!H:H,'Point Totals by Grade-Gender'!A306)</f>
        <v>1</v>
      </c>
    </row>
    <row r="307" spans="1:4" ht="15" hidden="1">
      <c r="A307" s="14" t="s">
        <v>197</v>
      </c>
      <c r="B307">
        <f>SUMIF('Team Points Summary'!H:H,'Point Totals by Grade-Gender'!A307,'Team Points Summary'!C:C)</f>
        <v>200</v>
      </c>
      <c r="C307">
        <f t="shared" si="5"/>
      </c>
      <c r="D307">
        <f>COUNTIF('Team Points Summary'!H:H,'Point Totals by Grade-Gender'!A307)</f>
        <v>1</v>
      </c>
    </row>
    <row r="308" spans="1:4" ht="15" hidden="1">
      <c r="A308" s="14" t="s">
        <v>199</v>
      </c>
      <c r="B308">
        <f>SUMIF('Team Points Summary'!H:H,'Point Totals by Grade-Gender'!A308,'Team Points Summary'!C:C)</f>
        <v>224</v>
      </c>
      <c r="C308">
        <f t="shared" si="5"/>
      </c>
      <c r="D308">
        <f>COUNTIF('Team Points Summary'!H:H,'Point Totals by Grade-Gender'!A308)</f>
        <v>1</v>
      </c>
    </row>
    <row r="309" spans="1:4" ht="15" hidden="1">
      <c r="A309" s="14" t="s">
        <v>343</v>
      </c>
      <c r="B309">
        <f>SUMIF('Team Points Summary'!H:H,'Point Totals by Grade-Gender'!A309,'Team Points Summary'!C:C)</f>
        <v>236</v>
      </c>
      <c r="C309">
        <f t="shared" si="5"/>
      </c>
      <c r="D309">
        <f>COUNTIF('Team Points Summary'!H:H,'Point Totals by Grade-Gender'!A309)</f>
        <v>1</v>
      </c>
    </row>
    <row r="310" spans="1:4" ht="15" hidden="1">
      <c r="A310" s="14" t="s">
        <v>201</v>
      </c>
      <c r="B310">
        <f>SUMIF('Team Points Summary'!H:H,'Point Totals by Grade-Gender'!A310,'Team Points Summary'!C:C)</f>
        <v>244</v>
      </c>
      <c r="C310">
        <f t="shared" si="5"/>
      </c>
      <c r="D310">
        <f>COUNTIF('Team Points Summary'!H:H,'Point Totals by Grade-Gender'!A310)</f>
        <v>1</v>
      </c>
    </row>
    <row r="311" spans="1:4" ht="15" hidden="1">
      <c r="A311" s="14" t="s">
        <v>621</v>
      </c>
      <c r="B311">
        <f>SUMIF('Team Points Summary'!H:H,'Point Totals by Grade-Gender'!A311,'Team Points Summary'!C:C)</f>
        <v>252</v>
      </c>
      <c r="C311">
        <f t="shared" si="5"/>
      </c>
      <c r="D311">
        <f>COUNTIF('Team Points Summary'!H:H,'Point Totals by Grade-Gender'!A311)</f>
        <v>1</v>
      </c>
    </row>
    <row r="312" spans="1:4" ht="15" hidden="1">
      <c r="A312" s="14" t="s">
        <v>588</v>
      </c>
      <c r="B312">
        <f>SUMIF('Team Points Summary'!H:H,'Point Totals by Grade-Gender'!A312,'Team Points Summary'!C:C)</f>
        <v>256</v>
      </c>
      <c r="C312">
        <f t="shared" si="5"/>
      </c>
      <c r="D312">
        <f>COUNTIF('Team Points Summary'!H:H,'Point Totals by Grade-Gender'!A312)</f>
        <v>1</v>
      </c>
    </row>
    <row r="313" spans="1:4" ht="15" hidden="1">
      <c r="A313" s="14" t="s">
        <v>622</v>
      </c>
      <c r="B313">
        <f>SUMIF('Team Points Summary'!H:H,'Point Totals by Grade-Gender'!A313,'Team Points Summary'!C:C)</f>
        <v>279</v>
      </c>
      <c r="C313">
        <f t="shared" si="5"/>
      </c>
      <c r="D313">
        <f>COUNTIF('Team Points Summary'!H:H,'Point Totals by Grade-Gender'!A313)</f>
        <v>1</v>
      </c>
    </row>
    <row r="314" spans="1:4" ht="15" hidden="1">
      <c r="A314" s="14" t="s">
        <v>551</v>
      </c>
      <c r="B314">
        <f>SUMIF('Team Points Summary'!H:H,'Point Totals by Grade-Gender'!A314,'Team Points Summary'!C:C)</f>
        <v>286</v>
      </c>
      <c r="C314">
        <f t="shared" si="5"/>
      </c>
      <c r="D314">
        <f>COUNTIF('Team Points Summary'!H:H,'Point Totals by Grade-Gender'!A314)</f>
        <v>1</v>
      </c>
    </row>
    <row r="315" spans="1:4" ht="15" hidden="1">
      <c r="A315" s="14" t="s">
        <v>552</v>
      </c>
      <c r="B315">
        <f>SUMIF('Team Points Summary'!H:H,'Point Totals by Grade-Gender'!A315,'Team Points Summary'!C:C)</f>
        <v>292</v>
      </c>
      <c r="C315">
        <f t="shared" si="5"/>
      </c>
      <c r="D315">
        <f>COUNTIF('Team Points Summary'!H:H,'Point Totals by Grade-Gender'!A315)</f>
        <v>1</v>
      </c>
    </row>
    <row r="316" spans="1:4" ht="15" hidden="1">
      <c r="A316" s="14" t="s">
        <v>623</v>
      </c>
      <c r="B316">
        <f>SUMIF('Team Points Summary'!H:H,'Point Totals by Grade-Gender'!A316,'Team Points Summary'!C:C)</f>
        <v>297</v>
      </c>
      <c r="C316">
        <f t="shared" si="5"/>
      </c>
      <c r="D316">
        <f>COUNTIF('Team Points Summary'!H:H,'Point Totals by Grade-Gender'!A316)</f>
        <v>1</v>
      </c>
    </row>
    <row r="317" spans="1:4" ht="15" hidden="1">
      <c r="A317" s="14" t="s">
        <v>476</v>
      </c>
      <c r="B317">
        <f>SUMIF('Team Points Summary'!H:H,'Point Totals by Grade-Gender'!A317,'Team Points Summary'!C:C)</f>
        <v>300</v>
      </c>
      <c r="C317">
        <f t="shared" si="5"/>
      </c>
      <c r="D317">
        <f>COUNTIF('Team Points Summary'!H:H,'Point Totals by Grade-Gender'!A317)</f>
        <v>1</v>
      </c>
    </row>
    <row r="318" spans="1:4" ht="15" hidden="1">
      <c r="A318" s="14" t="s">
        <v>202</v>
      </c>
      <c r="B318">
        <f>SUMIF('Team Points Summary'!H:H,'Point Totals by Grade-Gender'!A318,'Team Points Summary'!C:C)</f>
        <v>338</v>
      </c>
      <c r="C318">
        <f t="shared" si="5"/>
      </c>
      <c r="D318">
        <f>COUNTIF('Team Points Summary'!H:H,'Point Totals by Grade-Gender'!A318)</f>
        <v>1</v>
      </c>
    </row>
    <row r="319" spans="1:4" ht="15" hidden="1">
      <c r="A319" s="14" t="s">
        <v>553</v>
      </c>
      <c r="B319">
        <f>SUMIF('Team Points Summary'!H:H,'Point Totals by Grade-Gender'!A319,'Team Points Summary'!C:C)</f>
        <v>395</v>
      </c>
      <c r="C319">
        <f t="shared" si="5"/>
      </c>
      <c r="D319">
        <f>COUNTIF('Team Points Summary'!H:H,'Point Totals by Grade-Gender'!A319)</f>
        <v>1</v>
      </c>
    </row>
    <row r="320" spans="1:4" ht="15" hidden="1">
      <c r="A320" s="14" t="s">
        <v>554</v>
      </c>
      <c r="B320">
        <f>SUMIF('Team Points Summary'!H:H,'Point Totals by Grade-Gender'!A320,'Team Points Summary'!C:C)</f>
        <v>443</v>
      </c>
      <c r="C320">
        <f t="shared" si="5"/>
      </c>
      <c r="D320">
        <f>COUNTIF('Team Points Summary'!H:H,'Point Totals by Grade-Gender'!A320)</f>
        <v>1</v>
      </c>
    </row>
    <row r="321" ht="12.75">
      <c r="A321" s="13" t="s">
        <v>373</v>
      </c>
    </row>
    <row r="322" spans="1:5" ht="12.75">
      <c r="A322" s="11" t="s">
        <v>238</v>
      </c>
      <c r="B322">
        <f>SUM(B276:B320)</f>
        <v>18274</v>
      </c>
      <c r="E322">
        <f>SUMIF('Team Points Summary'!H:H,'Point Totals by Grade-Gender'!A322,'Team Points Summary'!C:C)</f>
        <v>18274</v>
      </c>
    </row>
    <row r="324" spans="1:4" ht="15">
      <c r="A324" s="14" t="s">
        <v>256</v>
      </c>
      <c r="B324">
        <f>SUMIF('Team Points Summary'!H:H,'Point Totals by Grade-Gender'!A324,'Team Points Summary'!C:C)</f>
        <v>78</v>
      </c>
      <c r="C324">
        <f>IF(E$2=D324,RANK(B324,B$324:B$344,1),"")</f>
        <v>1</v>
      </c>
      <c r="D324">
        <f>COUNTIF('Team Points Summary'!H:H,'Point Totals by Grade-Gender'!A324)</f>
        <v>3</v>
      </c>
    </row>
    <row r="325" spans="1:4" ht="15">
      <c r="A325" s="14" t="s">
        <v>185</v>
      </c>
      <c r="B325">
        <f>SUMIF('Team Points Summary'!H:H,'Point Totals by Grade-Gender'!A325,'Team Points Summary'!C:C)</f>
        <v>198</v>
      </c>
      <c r="C325">
        <f aca="true" t="shared" si="6" ref="C325:C375">IF(E$2=D325,RANK(B325,B$324:B$344,1),"")</f>
        <v>2</v>
      </c>
      <c r="D325">
        <f>COUNTIF('Team Points Summary'!H:H,'Point Totals by Grade-Gender'!A325)</f>
        <v>3</v>
      </c>
    </row>
    <row r="326" spans="1:4" ht="15">
      <c r="A326" s="14" t="s">
        <v>344</v>
      </c>
      <c r="B326">
        <f>SUMIF('Team Points Summary'!H:H,'Point Totals by Grade-Gender'!A326,'Team Points Summary'!C:C)</f>
        <v>201</v>
      </c>
      <c r="C326">
        <f t="shared" si="6"/>
        <v>3</v>
      </c>
      <c r="D326">
        <f>COUNTIF('Team Points Summary'!H:H,'Point Totals by Grade-Gender'!A326)</f>
        <v>3</v>
      </c>
    </row>
    <row r="327" spans="1:4" ht="15">
      <c r="A327" s="14" t="s">
        <v>480</v>
      </c>
      <c r="B327">
        <f>SUMIF('Team Points Summary'!H:H,'Point Totals by Grade-Gender'!A327,'Team Points Summary'!C:C)</f>
        <v>206</v>
      </c>
      <c r="C327">
        <f t="shared" si="6"/>
        <v>4</v>
      </c>
      <c r="D327">
        <f>COUNTIF('Team Points Summary'!H:H,'Point Totals by Grade-Gender'!A327)</f>
        <v>3</v>
      </c>
    </row>
    <row r="328" spans="1:4" ht="15">
      <c r="A328" s="14" t="s">
        <v>479</v>
      </c>
      <c r="B328">
        <f>SUMIF('Team Points Summary'!H:H,'Point Totals by Grade-Gender'!A328,'Team Points Summary'!C:C)</f>
        <v>230</v>
      </c>
      <c r="C328">
        <f t="shared" si="6"/>
        <v>5</v>
      </c>
      <c r="D328">
        <f>COUNTIF('Team Points Summary'!H:H,'Point Totals by Grade-Gender'!A328)</f>
        <v>3</v>
      </c>
    </row>
    <row r="329" spans="1:4" ht="15">
      <c r="A329" s="14" t="s">
        <v>358</v>
      </c>
      <c r="B329">
        <f>SUMIF('Team Points Summary'!H:H,'Point Totals by Grade-Gender'!A329,'Team Points Summary'!C:C)</f>
        <v>264</v>
      </c>
      <c r="C329">
        <f t="shared" si="6"/>
        <v>6</v>
      </c>
      <c r="D329">
        <f>COUNTIF('Team Points Summary'!H:H,'Point Totals by Grade-Gender'!A329)</f>
        <v>3</v>
      </c>
    </row>
    <row r="330" spans="1:4" ht="15">
      <c r="A330" s="14" t="s">
        <v>186</v>
      </c>
      <c r="B330">
        <f>SUMIF('Team Points Summary'!H:H,'Point Totals by Grade-Gender'!A330,'Team Points Summary'!C:C)</f>
        <v>289</v>
      </c>
      <c r="C330">
        <f t="shared" si="6"/>
        <v>7</v>
      </c>
      <c r="D330">
        <f>COUNTIF('Team Points Summary'!H:H,'Point Totals by Grade-Gender'!A330)</f>
        <v>3</v>
      </c>
    </row>
    <row r="331" spans="1:4" ht="15">
      <c r="A331" s="14" t="s">
        <v>348</v>
      </c>
      <c r="B331">
        <f>SUMIF('Team Points Summary'!H:H,'Point Totals by Grade-Gender'!A331,'Team Points Summary'!C:C)</f>
        <v>427</v>
      </c>
      <c r="C331">
        <f t="shared" si="6"/>
        <v>8</v>
      </c>
      <c r="D331">
        <f>COUNTIF('Team Points Summary'!H:H,'Point Totals by Grade-Gender'!A331)</f>
        <v>3</v>
      </c>
    </row>
    <row r="332" spans="1:4" ht="15">
      <c r="A332" s="14" t="s">
        <v>190</v>
      </c>
      <c r="B332">
        <f>SUMIF('Team Points Summary'!H:H,'Point Totals by Grade-Gender'!A332,'Team Points Summary'!C:C)</f>
        <v>456</v>
      </c>
      <c r="C332">
        <f t="shared" si="6"/>
        <v>9</v>
      </c>
      <c r="D332">
        <f>COUNTIF('Team Points Summary'!H:H,'Point Totals by Grade-Gender'!A332)</f>
        <v>3</v>
      </c>
    </row>
    <row r="333" spans="1:4" ht="15">
      <c r="A333" s="14" t="s">
        <v>194</v>
      </c>
      <c r="B333">
        <f>SUMIF('Team Points Summary'!H:H,'Point Totals by Grade-Gender'!A333,'Team Points Summary'!C:C)</f>
        <v>516</v>
      </c>
      <c r="C333">
        <f t="shared" si="6"/>
        <v>10</v>
      </c>
      <c r="D333">
        <f>COUNTIF('Team Points Summary'!H:H,'Point Totals by Grade-Gender'!A333)</f>
        <v>3</v>
      </c>
    </row>
    <row r="334" spans="1:4" ht="15" hidden="1">
      <c r="A334" s="14" t="s">
        <v>255</v>
      </c>
      <c r="B334">
        <f>SUMIF('Team Points Summary'!H:H,'Point Totals by Grade-Gender'!A334,'Team Points Summary'!C:C)</f>
        <v>561</v>
      </c>
      <c r="C334">
        <f t="shared" si="6"/>
        <v>11</v>
      </c>
      <c r="D334">
        <f>COUNTIF('Team Points Summary'!H:H,'Point Totals by Grade-Gender'!A334)</f>
        <v>3</v>
      </c>
    </row>
    <row r="335" spans="1:4" ht="15" hidden="1">
      <c r="A335" s="14" t="s">
        <v>188</v>
      </c>
      <c r="B335">
        <f>SUMIF('Team Points Summary'!H:H,'Point Totals by Grade-Gender'!A335,'Team Points Summary'!C:C)</f>
        <v>598</v>
      </c>
      <c r="C335">
        <f t="shared" si="6"/>
        <v>12</v>
      </c>
      <c r="D335">
        <f>COUNTIF('Team Points Summary'!H:H,'Point Totals by Grade-Gender'!A335)</f>
        <v>3</v>
      </c>
    </row>
    <row r="336" spans="1:4" ht="15" hidden="1">
      <c r="A336" s="14" t="s">
        <v>350</v>
      </c>
      <c r="B336">
        <f>SUMIF('Team Points Summary'!H:H,'Point Totals by Grade-Gender'!A336,'Team Points Summary'!C:C)</f>
        <v>603</v>
      </c>
      <c r="C336">
        <f t="shared" si="6"/>
        <v>13</v>
      </c>
      <c r="D336">
        <f>COUNTIF('Team Points Summary'!H:H,'Point Totals by Grade-Gender'!A336)</f>
        <v>3</v>
      </c>
    </row>
    <row r="337" spans="1:4" ht="15" hidden="1">
      <c r="A337" s="14" t="s">
        <v>253</v>
      </c>
      <c r="B337">
        <f>SUMIF('Team Points Summary'!H:H,'Point Totals by Grade-Gender'!A337,'Team Points Summary'!C:C)</f>
        <v>618</v>
      </c>
      <c r="C337">
        <f t="shared" si="6"/>
        <v>14</v>
      </c>
      <c r="D337">
        <f>COUNTIF('Team Points Summary'!H:H,'Point Totals by Grade-Gender'!A337)</f>
        <v>3</v>
      </c>
    </row>
    <row r="338" spans="1:4" ht="15" hidden="1">
      <c r="A338" s="14" t="s">
        <v>193</v>
      </c>
      <c r="B338">
        <f>SUMIF('Team Points Summary'!H:H,'Point Totals by Grade-Gender'!A338,'Team Points Summary'!C:C)</f>
        <v>630</v>
      </c>
      <c r="C338">
        <f t="shared" si="6"/>
        <v>15</v>
      </c>
      <c r="D338">
        <f>COUNTIF('Team Points Summary'!H:H,'Point Totals by Grade-Gender'!A338)</f>
        <v>3</v>
      </c>
    </row>
    <row r="339" spans="1:4" ht="15" hidden="1">
      <c r="A339" s="14" t="s">
        <v>481</v>
      </c>
      <c r="B339">
        <f>SUMIF('Team Points Summary'!H:H,'Point Totals by Grade-Gender'!A339,'Team Points Summary'!C:C)</f>
        <v>633</v>
      </c>
      <c r="C339">
        <f t="shared" si="6"/>
        <v>16</v>
      </c>
      <c r="D339">
        <f>COUNTIF('Team Points Summary'!H:H,'Point Totals by Grade-Gender'!A339)</f>
        <v>3</v>
      </c>
    </row>
    <row r="340" spans="1:4" ht="15" hidden="1">
      <c r="A340" s="14" t="s">
        <v>356</v>
      </c>
      <c r="B340">
        <f>SUMIF('Team Points Summary'!H:H,'Point Totals by Grade-Gender'!A340,'Team Points Summary'!C:C)</f>
        <v>642</v>
      </c>
      <c r="C340">
        <f t="shared" si="6"/>
        <v>17</v>
      </c>
      <c r="D340">
        <f>COUNTIF('Team Points Summary'!H:H,'Point Totals by Grade-Gender'!A340)</f>
        <v>3</v>
      </c>
    </row>
    <row r="341" spans="1:4" ht="15" hidden="1">
      <c r="A341" s="14" t="s">
        <v>352</v>
      </c>
      <c r="B341">
        <f>SUMIF('Team Points Summary'!H:H,'Point Totals by Grade-Gender'!A341,'Team Points Summary'!C:C)</f>
        <v>717</v>
      </c>
      <c r="C341">
        <f t="shared" si="6"/>
        <v>18</v>
      </c>
      <c r="D341">
        <f>COUNTIF('Team Points Summary'!H:H,'Point Totals by Grade-Gender'!A341)</f>
        <v>3</v>
      </c>
    </row>
    <row r="342" spans="1:4" ht="15" hidden="1">
      <c r="A342" s="14" t="s">
        <v>345</v>
      </c>
      <c r="B342">
        <f>SUMIF('Team Points Summary'!H:H,'Point Totals by Grade-Gender'!A342,'Team Points Summary'!C:C)</f>
        <v>749</v>
      </c>
      <c r="C342">
        <f t="shared" si="6"/>
        <v>19</v>
      </c>
      <c r="D342">
        <f>COUNTIF('Team Points Summary'!H:H,'Point Totals by Grade-Gender'!A342)</f>
        <v>3</v>
      </c>
    </row>
    <row r="343" spans="1:4" ht="15" hidden="1">
      <c r="A343" s="14" t="s">
        <v>556</v>
      </c>
      <c r="B343">
        <f>SUMIF('Team Points Summary'!H:H,'Point Totals by Grade-Gender'!A343,'Team Points Summary'!C:C)</f>
        <v>854</v>
      </c>
      <c r="C343">
        <f t="shared" si="6"/>
        <v>20</v>
      </c>
      <c r="D343">
        <f>COUNTIF('Team Points Summary'!H:H,'Point Totals by Grade-Gender'!A343)</f>
        <v>3</v>
      </c>
    </row>
    <row r="344" spans="1:4" ht="15" hidden="1">
      <c r="A344" s="14" t="s">
        <v>346</v>
      </c>
      <c r="B344">
        <f>SUMIF('Team Points Summary'!H:H,'Point Totals by Grade-Gender'!A344,'Team Points Summary'!C:C)</f>
        <v>1103</v>
      </c>
      <c r="C344">
        <f t="shared" si="6"/>
        <v>21</v>
      </c>
      <c r="D344">
        <f>COUNTIF('Team Points Summary'!H:H,'Point Totals by Grade-Gender'!A344)</f>
        <v>3</v>
      </c>
    </row>
    <row r="345" spans="1:4" ht="15" hidden="1">
      <c r="A345" s="14" t="s">
        <v>347</v>
      </c>
      <c r="B345">
        <f>SUMIF('Team Points Summary'!H:H,'Point Totals by Grade-Gender'!A345,'Team Points Summary'!C:C)</f>
        <v>73</v>
      </c>
      <c r="C345">
        <f t="shared" si="6"/>
      </c>
      <c r="D345">
        <f>COUNTIF('Team Points Summary'!H:H,'Point Totals by Grade-Gender'!A345)</f>
        <v>2</v>
      </c>
    </row>
    <row r="346" spans="1:4" ht="15" hidden="1">
      <c r="A346" s="14" t="s">
        <v>183</v>
      </c>
      <c r="B346">
        <f>SUMIF('Team Points Summary'!H:H,'Point Totals by Grade-Gender'!A346,'Team Points Summary'!C:C)</f>
        <v>244</v>
      </c>
      <c r="C346">
        <f t="shared" si="6"/>
      </c>
      <c r="D346">
        <f>COUNTIF('Team Points Summary'!H:H,'Point Totals by Grade-Gender'!A346)</f>
        <v>2</v>
      </c>
    </row>
    <row r="347" spans="1:4" ht="15" hidden="1">
      <c r="A347" s="14" t="s">
        <v>187</v>
      </c>
      <c r="B347">
        <f>SUMIF('Team Points Summary'!H:H,'Point Totals by Grade-Gender'!A347,'Team Points Summary'!C:C)</f>
        <v>365</v>
      </c>
      <c r="C347">
        <f t="shared" si="6"/>
      </c>
      <c r="D347">
        <f>COUNTIF('Team Points Summary'!H:H,'Point Totals by Grade-Gender'!A347)</f>
        <v>2</v>
      </c>
    </row>
    <row r="348" spans="1:4" ht="15" hidden="1">
      <c r="A348" s="14" t="s">
        <v>555</v>
      </c>
      <c r="B348">
        <f>SUMIF('Team Points Summary'!H:H,'Point Totals by Grade-Gender'!A348,'Team Points Summary'!C:C)</f>
        <v>439</v>
      </c>
      <c r="C348">
        <f t="shared" si="6"/>
      </c>
      <c r="D348">
        <f>COUNTIF('Team Points Summary'!H:H,'Point Totals by Grade-Gender'!A348)</f>
        <v>2</v>
      </c>
    </row>
    <row r="349" spans="1:4" ht="15" hidden="1">
      <c r="A349" s="14" t="s">
        <v>192</v>
      </c>
      <c r="B349">
        <f>SUMIF('Team Points Summary'!H:H,'Point Totals by Grade-Gender'!A349,'Team Points Summary'!C:C)</f>
        <v>482</v>
      </c>
      <c r="C349">
        <f t="shared" si="6"/>
      </c>
      <c r="D349">
        <f>COUNTIF('Team Points Summary'!H:H,'Point Totals by Grade-Gender'!A349)</f>
        <v>2</v>
      </c>
    </row>
    <row r="350" spans="1:4" ht="15" hidden="1">
      <c r="A350" s="14" t="s">
        <v>483</v>
      </c>
      <c r="B350">
        <f>SUMIF('Team Points Summary'!H:H,'Point Totals by Grade-Gender'!A350,'Team Points Summary'!C:C)</f>
        <v>493</v>
      </c>
      <c r="C350">
        <f t="shared" si="6"/>
      </c>
      <c r="D350">
        <f>COUNTIF('Team Points Summary'!H:H,'Point Totals by Grade-Gender'!A350)</f>
        <v>2</v>
      </c>
    </row>
    <row r="351" spans="1:4" ht="15" hidden="1">
      <c r="A351" s="14" t="s">
        <v>191</v>
      </c>
      <c r="B351">
        <f>SUMIF('Team Points Summary'!H:H,'Point Totals by Grade-Gender'!A351,'Team Points Summary'!C:C)</f>
        <v>541</v>
      </c>
      <c r="C351">
        <f t="shared" si="6"/>
      </c>
      <c r="D351">
        <f>COUNTIF('Team Points Summary'!H:H,'Point Totals by Grade-Gender'!A351)</f>
        <v>2</v>
      </c>
    </row>
    <row r="352" spans="1:4" ht="15" hidden="1">
      <c r="A352" s="14" t="s">
        <v>349</v>
      </c>
      <c r="B352">
        <f>SUMIF('Team Points Summary'!H:H,'Point Totals by Grade-Gender'!A352,'Team Points Summary'!C:C)</f>
        <v>555</v>
      </c>
      <c r="C352">
        <f t="shared" si="6"/>
      </c>
      <c r="D352">
        <f>COUNTIF('Team Points Summary'!H:H,'Point Totals by Grade-Gender'!A352)</f>
        <v>2</v>
      </c>
    </row>
    <row r="353" spans="1:4" ht="15" hidden="1">
      <c r="A353" s="14" t="s">
        <v>353</v>
      </c>
      <c r="B353">
        <f>SUMIF('Team Points Summary'!H:H,'Point Totals by Grade-Gender'!A353,'Team Points Summary'!C:C)</f>
        <v>641</v>
      </c>
      <c r="C353">
        <f t="shared" si="6"/>
      </c>
      <c r="D353">
        <f>COUNTIF('Team Points Summary'!H:H,'Point Totals by Grade-Gender'!A353)</f>
        <v>2</v>
      </c>
    </row>
    <row r="354" spans="1:4" ht="15" hidden="1">
      <c r="A354" s="14" t="s">
        <v>557</v>
      </c>
      <c r="B354">
        <f>SUMIF('Team Points Summary'!H:H,'Point Totals by Grade-Gender'!A354,'Team Points Summary'!C:C)</f>
        <v>657</v>
      </c>
      <c r="C354">
        <f t="shared" si="6"/>
      </c>
      <c r="D354">
        <f>COUNTIF('Team Points Summary'!H:H,'Point Totals by Grade-Gender'!A354)</f>
        <v>2</v>
      </c>
    </row>
    <row r="355" spans="1:4" ht="15" hidden="1">
      <c r="A355" s="14" t="s">
        <v>184</v>
      </c>
      <c r="B355">
        <f>SUMIF('Team Points Summary'!H:H,'Point Totals by Grade-Gender'!A355,'Team Points Summary'!C:C)</f>
        <v>659</v>
      </c>
      <c r="C355">
        <f t="shared" si="6"/>
      </c>
      <c r="D355">
        <f>COUNTIF('Team Points Summary'!H:H,'Point Totals by Grade-Gender'!A355)</f>
        <v>2</v>
      </c>
    </row>
    <row r="356" spans="1:4" ht="15" hidden="1">
      <c r="A356" s="14" t="s">
        <v>593</v>
      </c>
      <c r="B356">
        <f>SUMIF('Team Points Summary'!H:H,'Point Totals by Grade-Gender'!A356,'Team Points Summary'!C:C)</f>
        <v>662</v>
      </c>
      <c r="C356">
        <f t="shared" si="6"/>
      </c>
      <c r="D356">
        <f>COUNTIF('Team Points Summary'!H:H,'Point Totals by Grade-Gender'!A356)</f>
        <v>2</v>
      </c>
    </row>
    <row r="357" spans="1:4" ht="15" hidden="1">
      <c r="A357" s="14" t="s">
        <v>486</v>
      </c>
      <c r="B357">
        <f>SUMIF('Team Points Summary'!H:H,'Point Totals by Grade-Gender'!A357,'Team Points Summary'!C:C)</f>
        <v>776</v>
      </c>
      <c r="C357">
        <f t="shared" si="6"/>
      </c>
      <c r="D357">
        <f>COUNTIF('Team Points Summary'!H:H,'Point Totals by Grade-Gender'!A357)</f>
        <v>2</v>
      </c>
    </row>
    <row r="358" spans="1:4" ht="15" hidden="1">
      <c r="A358" s="14" t="s">
        <v>351</v>
      </c>
      <c r="B358">
        <f>SUMIF('Team Points Summary'!H:H,'Point Totals by Grade-Gender'!A358,'Team Points Summary'!C:C)</f>
        <v>880</v>
      </c>
      <c r="C358">
        <f t="shared" si="6"/>
      </c>
      <c r="D358">
        <f>COUNTIF('Team Points Summary'!H:H,'Point Totals by Grade-Gender'!A358)</f>
        <v>2</v>
      </c>
    </row>
    <row r="359" spans="1:4" ht="15" hidden="1">
      <c r="A359" s="14" t="s">
        <v>254</v>
      </c>
      <c r="B359">
        <f>SUMIF('Team Points Summary'!H:H,'Point Totals by Grade-Gender'!A359,'Team Points Summary'!C:C)</f>
        <v>167</v>
      </c>
      <c r="C359">
        <f t="shared" si="6"/>
      </c>
      <c r="D359">
        <f>COUNTIF('Team Points Summary'!H:H,'Point Totals by Grade-Gender'!A359)</f>
        <v>1</v>
      </c>
    </row>
    <row r="360" spans="1:4" ht="15" hidden="1">
      <c r="A360" s="14" t="s">
        <v>482</v>
      </c>
      <c r="B360">
        <f>SUMIF('Team Points Summary'!H:H,'Point Totals by Grade-Gender'!A360,'Team Points Summary'!C:C)</f>
        <v>209</v>
      </c>
      <c r="C360">
        <f t="shared" si="6"/>
      </c>
      <c r="D360">
        <f>COUNTIF('Team Points Summary'!H:H,'Point Totals by Grade-Gender'!A360)</f>
        <v>1</v>
      </c>
    </row>
    <row r="361" spans="1:4" ht="15" hidden="1">
      <c r="A361" s="14" t="s">
        <v>355</v>
      </c>
      <c r="B361">
        <f>SUMIF('Team Points Summary'!H:H,'Point Totals by Grade-Gender'!A361,'Team Points Summary'!C:C)</f>
        <v>254</v>
      </c>
      <c r="C361">
        <f t="shared" si="6"/>
      </c>
      <c r="D361">
        <f>COUNTIF('Team Points Summary'!H:H,'Point Totals by Grade-Gender'!A361)</f>
        <v>1</v>
      </c>
    </row>
    <row r="362" spans="1:4" ht="15" hidden="1">
      <c r="A362" s="14" t="s">
        <v>592</v>
      </c>
      <c r="B362">
        <f>SUMIF('Team Points Summary'!H:H,'Point Totals by Grade-Gender'!A362,'Team Points Summary'!C:C)</f>
        <v>271</v>
      </c>
      <c r="C362">
        <f t="shared" si="6"/>
      </c>
      <c r="D362">
        <f>COUNTIF('Team Points Summary'!H:H,'Point Totals by Grade-Gender'!A362)</f>
        <v>1</v>
      </c>
    </row>
    <row r="363" spans="1:4" ht="15" hidden="1">
      <c r="A363" s="14" t="s">
        <v>357</v>
      </c>
      <c r="B363">
        <f>SUMIF('Team Points Summary'!H:H,'Point Totals by Grade-Gender'!A363,'Team Points Summary'!C:C)</f>
        <v>297</v>
      </c>
      <c r="C363">
        <f t="shared" si="6"/>
      </c>
      <c r="D363">
        <f>COUNTIF('Team Points Summary'!H:H,'Point Totals by Grade-Gender'!A363)</f>
        <v>1</v>
      </c>
    </row>
    <row r="364" spans="1:4" ht="15" hidden="1">
      <c r="A364" s="14" t="s">
        <v>189</v>
      </c>
      <c r="B364">
        <f>SUMIF('Team Points Summary'!H:H,'Point Totals by Grade-Gender'!A364,'Team Points Summary'!C:C)</f>
        <v>316</v>
      </c>
      <c r="C364">
        <f t="shared" si="6"/>
      </c>
      <c r="D364">
        <f>COUNTIF('Team Points Summary'!H:H,'Point Totals by Grade-Gender'!A364)</f>
        <v>1</v>
      </c>
    </row>
    <row r="365" spans="1:4" ht="15" hidden="1">
      <c r="A365" s="14" t="s">
        <v>354</v>
      </c>
      <c r="B365">
        <f>SUMIF('Team Points Summary'!H:H,'Point Totals by Grade-Gender'!A365,'Team Points Summary'!C:C)</f>
        <v>324</v>
      </c>
      <c r="C365">
        <f t="shared" si="6"/>
      </c>
      <c r="D365">
        <f>COUNTIF('Team Points Summary'!H:H,'Point Totals by Grade-Gender'!A365)</f>
        <v>1</v>
      </c>
    </row>
    <row r="366" spans="1:4" ht="15" hidden="1">
      <c r="A366" s="14" t="s">
        <v>624</v>
      </c>
      <c r="B366">
        <f>SUMIF('Team Points Summary'!H:H,'Point Totals by Grade-Gender'!A366,'Team Points Summary'!C:C)</f>
        <v>358</v>
      </c>
      <c r="C366">
        <f t="shared" si="6"/>
      </c>
      <c r="D366">
        <f>COUNTIF('Team Points Summary'!H:H,'Point Totals by Grade-Gender'!A366)</f>
        <v>1</v>
      </c>
    </row>
    <row r="367" spans="1:4" ht="15" hidden="1">
      <c r="A367" s="14" t="s">
        <v>484</v>
      </c>
      <c r="B367">
        <f>SUMIF('Team Points Summary'!H:H,'Point Totals by Grade-Gender'!A367,'Team Points Summary'!C:C)</f>
        <v>367</v>
      </c>
      <c r="C367">
        <f t="shared" si="6"/>
      </c>
      <c r="D367">
        <f>COUNTIF('Team Points Summary'!H:H,'Point Totals by Grade-Gender'!A367)</f>
        <v>1</v>
      </c>
    </row>
    <row r="368" spans="1:4" ht="15" hidden="1">
      <c r="A368" s="14" t="s">
        <v>485</v>
      </c>
      <c r="B368">
        <f>SUMIF('Team Points Summary'!H:H,'Point Totals by Grade-Gender'!A368,'Team Points Summary'!C:C)</f>
        <v>379</v>
      </c>
      <c r="C368">
        <f t="shared" si="6"/>
      </c>
      <c r="D368">
        <f>COUNTIF('Team Points Summary'!H:H,'Point Totals by Grade-Gender'!A368)</f>
        <v>1</v>
      </c>
    </row>
    <row r="369" spans="1:4" ht="15" hidden="1">
      <c r="A369" s="14" t="s">
        <v>558</v>
      </c>
      <c r="B369">
        <f>SUMIF('Team Points Summary'!H:H,'Point Totals by Grade-Gender'!A369,'Team Points Summary'!C:C)</f>
        <v>384</v>
      </c>
      <c r="C369">
        <f t="shared" si="6"/>
      </c>
      <c r="D369">
        <f>COUNTIF('Team Points Summary'!H:H,'Point Totals by Grade-Gender'!A369)</f>
        <v>1</v>
      </c>
    </row>
    <row r="370" spans="1:4" ht="15" hidden="1">
      <c r="A370" s="14" t="s">
        <v>195</v>
      </c>
      <c r="B370">
        <f>SUMIF('Team Points Summary'!H:H,'Point Totals by Grade-Gender'!A370,'Team Points Summary'!C:C)</f>
        <v>385</v>
      </c>
      <c r="C370">
        <f t="shared" si="6"/>
      </c>
      <c r="D370">
        <f>COUNTIF('Team Points Summary'!H:H,'Point Totals by Grade-Gender'!A370)</f>
        <v>1</v>
      </c>
    </row>
    <row r="371" spans="1:4" ht="15" hidden="1">
      <c r="A371" s="14" t="s">
        <v>559</v>
      </c>
      <c r="B371">
        <f>SUMIF('Team Points Summary'!H:H,'Point Totals by Grade-Gender'!A371,'Team Points Summary'!C:C)</f>
        <v>403</v>
      </c>
      <c r="C371">
        <f t="shared" si="6"/>
      </c>
      <c r="D371">
        <f>COUNTIF('Team Points Summary'!H:H,'Point Totals by Grade-Gender'!A371)</f>
        <v>1</v>
      </c>
    </row>
    <row r="372" spans="1:4" ht="15" hidden="1">
      <c r="A372" s="14" t="s">
        <v>560</v>
      </c>
      <c r="B372">
        <f>SUMIF('Team Points Summary'!H:H,'Point Totals by Grade-Gender'!A372,'Team Points Summary'!C:C)</f>
        <v>425</v>
      </c>
      <c r="C372">
        <f t="shared" si="6"/>
      </c>
      <c r="D372">
        <f>COUNTIF('Team Points Summary'!H:H,'Point Totals by Grade-Gender'!A372)</f>
        <v>1</v>
      </c>
    </row>
    <row r="373" spans="1:4" ht="15" hidden="1">
      <c r="A373" s="14" t="s">
        <v>561</v>
      </c>
      <c r="B373">
        <f>SUMIF('Team Points Summary'!H:H,'Point Totals by Grade-Gender'!A373,'Team Points Summary'!C:C)</f>
        <v>479</v>
      </c>
      <c r="C373">
        <f t="shared" si="6"/>
      </c>
      <c r="D373">
        <f>COUNTIF('Team Points Summary'!H:H,'Point Totals by Grade-Gender'!A373)</f>
        <v>1</v>
      </c>
    </row>
    <row r="374" spans="1:4" ht="15" hidden="1">
      <c r="A374" s="14" t="s">
        <v>562</v>
      </c>
      <c r="B374">
        <f>SUMIF('Team Points Summary'!H:H,'Point Totals by Grade-Gender'!A374,'Team Points Summary'!C:C)</f>
        <v>487</v>
      </c>
      <c r="C374">
        <f t="shared" si="6"/>
      </c>
      <c r="D374">
        <f>COUNTIF('Team Points Summary'!H:H,'Point Totals by Grade-Gender'!A374)</f>
        <v>1</v>
      </c>
    </row>
    <row r="375" spans="1:4" ht="15" hidden="1">
      <c r="A375" s="14" t="s">
        <v>563</v>
      </c>
      <c r="B375">
        <f>SUMIF('Team Points Summary'!H:H,'Point Totals by Grade-Gender'!A375,'Team Points Summary'!C:C)</f>
        <v>546</v>
      </c>
      <c r="C375">
        <f t="shared" si="6"/>
      </c>
      <c r="D375">
        <f>COUNTIF('Team Points Summary'!H:H,'Point Totals by Grade-Gender'!A375)</f>
        <v>1</v>
      </c>
    </row>
    <row r="376" ht="12.75">
      <c r="A376" s="13" t="s">
        <v>373</v>
      </c>
    </row>
    <row r="377" spans="1:5" ht="12.75">
      <c r="A377" s="11" t="s">
        <v>239</v>
      </c>
      <c r="B377">
        <f>SUM(B324:B375)</f>
        <v>24091</v>
      </c>
      <c r="E377">
        <f>SUMIF('Team Points Summary'!H:H,'Point Totals by Grade-Gender'!A377,'Team Points Summary'!C:C)</f>
        <v>24091</v>
      </c>
    </row>
    <row r="379" spans="1:4" ht="15">
      <c r="A379" s="14" t="s">
        <v>224</v>
      </c>
      <c r="B379">
        <f>SUMIF('Team Points Summary'!H:H,'Point Totals by Grade-Gender'!A379,'Team Points Summary'!C:C)</f>
        <v>113</v>
      </c>
      <c r="C379">
        <f>IF(E$2=D379,RANK(B379,B$379:B$392,1),"")</f>
        <v>1</v>
      </c>
      <c r="D379">
        <f>COUNTIF('Team Points Summary'!H:H,'Point Totals by Grade-Gender'!A379)</f>
        <v>3</v>
      </c>
    </row>
    <row r="380" spans="1:4" ht="15">
      <c r="A380" s="14" t="s">
        <v>221</v>
      </c>
      <c r="B380">
        <f>SUMIF('Team Points Summary'!H:H,'Point Totals by Grade-Gender'!A380,'Team Points Summary'!C:C)</f>
        <v>126</v>
      </c>
      <c r="C380">
        <f aca="true" t="shared" si="7" ref="C380:C412">IF(E$2=D380,RANK(B380,B$379:B$392,1),"")</f>
        <v>2</v>
      </c>
      <c r="D380">
        <f>COUNTIF('Team Points Summary'!H:H,'Point Totals by Grade-Gender'!A380)</f>
        <v>3</v>
      </c>
    </row>
    <row r="381" spans="1:4" ht="15">
      <c r="A381" s="14" t="s">
        <v>594</v>
      </c>
      <c r="B381">
        <f>SUMIF('Team Points Summary'!H:H,'Point Totals by Grade-Gender'!A381,'Team Points Summary'!C:C)</f>
        <v>187</v>
      </c>
      <c r="C381">
        <f t="shared" si="7"/>
        <v>3</v>
      </c>
      <c r="D381">
        <f>COUNTIF('Team Points Summary'!H:H,'Point Totals by Grade-Gender'!A381)</f>
        <v>3</v>
      </c>
    </row>
    <row r="382" spans="1:4" ht="15">
      <c r="A382" s="14" t="s">
        <v>265</v>
      </c>
      <c r="B382">
        <f>SUMIF('Team Points Summary'!H:H,'Point Totals by Grade-Gender'!A382,'Team Points Summary'!C:C)</f>
        <v>242</v>
      </c>
      <c r="C382">
        <f t="shared" si="7"/>
        <v>4</v>
      </c>
      <c r="D382">
        <f>COUNTIF('Team Points Summary'!H:H,'Point Totals by Grade-Gender'!A382)</f>
        <v>3</v>
      </c>
    </row>
    <row r="383" spans="1:4" ht="15">
      <c r="A383" s="14" t="s">
        <v>488</v>
      </c>
      <c r="B383">
        <f>SUMIF('Team Points Summary'!H:H,'Point Totals by Grade-Gender'!A383,'Team Points Summary'!C:C)</f>
        <v>250</v>
      </c>
      <c r="C383">
        <f t="shared" si="7"/>
        <v>5</v>
      </c>
      <c r="D383">
        <f>COUNTIF('Team Points Summary'!H:H,'Point Totals by Grade-Gender'!A383)</f>
        <v>3</v>
      </c>
    </row>
    <row r="384" spans="1:4" ht="15">
      <c r="A384" s="14" t="s">
        <v>223</v>
      </c>
      <c r="B384">
        <f>SUMIF('Team Points Summary'!H:H,'Point Totals by Grade-Gender'!A384,'Team Points Summary'!C:C)</f>
        <v>346</v>
      </c>
      <c r="C384">
        <f t="shared" si="7"/>
        <v>6</v>
      </c>
      <c r="D384">
        <f>COUNTIF('Team Points Summary'!H:H,'Point Totals by Grade-Gender'!A384)</f>
        <v>3</v>
      </c>
    </row>
    <row r="385" spans="1:4" ht="15">
      <c r="A385" s="14" t="s">
        <v>487</v>
      </c>
      <c r="B385">
        <f>SUMIF('Team Points Summary'!H:H,'Point Totals by Grade-Gender'!A385,'Team Points Summary'!C:C)</f>
        <v>348</v>
      </c>
      <c r="C385">
        <f t="shared" si="7"/>
        <v>7</v>
      </c>
      <c r="D385">
        <f>COUNTIF('Team Points Summary'!H:H,'Point Totals by Grade-Gender'!A385)</f>
        <v>3</v>
      </c>
    </row>
    <row r="386" spans="1:4" ht="15">
      <c r="A386" s="14" t="s">
        <v>226</v>
      </c>
      <c r="B386">
        <f>SUMIF('Team Points Summary'!H:H,'Point Totals by Grade-Gender'!A386,'Team Points Summary'!C:C)</f>
        <v>349</v>
      </c>
      <c r="C386">
        <f t="shared" si="7"/>
        <v>8</v>
      </c>
      <c r="D386">
        <f>COUNTIF('Team Points Summary'!H:H,'Point Totals by Grade-Gender'!A386)</f>
        <v>3</v>
      </c>
    </row>
    <row r="387" spans="1:4" ht="15">
      <c r="A387" s="14" t="s">
        <v>225</v>
      </c>
      <c r="B387">
        <f>SUMIF('Team Points Summary'!H:H,'Point Totals by Grade-Gender'!A387,'Team Points Summary'!C:C)</f>
        <v>384</v>
      </c>
      <c r="C387">
        <f t="shared" si="7"/>
        <v>9</v>
      </c>
      <c r="D387">
        <f>COUNTIF('Team Points Summary'!H:H,'Point Totals by Grade-Gender'!A387)</f>
        <v>3</v>
      </c>
    </row>
    <row r="388" spans="1:4" ht="15">
      <c r="A388" s="14" t="s">
        <v>228</v>
      </c>
      <c r="B388">
        <f>SUMIF('Team Points Summary'!H:H,'Point Totals by Grade-Gender'!A388,'Team Points Summary'!C:C)</f>
        <v>498</v>
      </c>
      <c r="C388">
        <f t="shared" si="7"/>
        <v>10</v>
      </c>
      <c r="D388">
        <f>COUNTIF('Team Points Summary'!H:H,'Point Totals by Grade-Gender'!A388)</f>
        <v>3</v>
      </c>
    </row>
    <row r="389" spans="1:4" ht="15" hidden="1">
      <c r="A389" s="14" t="s">
        <v>490</v>
      </c>
      <c r="B389">
        <f>SUMIF('Team Points Summary'!H:H,'Point Totals by Grade-Gender'!A389,'Team Points Summary'!C:C)</f>
        <v>544</v>
      </c>
      <c r="C389">
        <f t="shared" si="7"/>
        <v>11</v>
      </c>
      <c r="D389">
        <f>COUNTIF('Team Points Summary'!H:H,'Point Totals by Grade-Gender'!A389)</f>
        <v>3</v>
      </c>
    </row>
    <row r="390" spans="1:4" ht="15" hidden="1">
      <c r="A390" s="14" t="s">
        <v>359</v>
      </c>
      <c r="B390">
        <f>SUMIF('Team Points Summary'!H:H,'Point Totals by Grade-Gender'!A390,'Team Points Summary'!C:C)</f>
        <v>654</v>
      </c>
      <c r="C390">
        <f t="shared" si="7"/>
        <v>12</v>
      </c>
      <c r="D390">
        <f>COUNTIF('Team Points Summary'!H:H,'Point Totals by Grade-Gender'!A390)</f>
        <v>3</v>
      </c>
    </row>
    <row r="391" spans="1:4" ht="15" hidden="1">
      <c r="A391" s="14" t="s">
        <v>227</v>
      </c>
      <c r="B391">
        <f>SUMIF('Team Points Summary'!H:H,'Point Totals by Grade-Gender'!A391,'Team Points Summary'!C:C)</f>
        <v>710</v>
      </c>
      <c r="C391">
        <f t="shared" si="7"/>
        <v>13</v>
      </c>
      <c r="D391">
        <f>COUNTIF('Team Points Summary'!H:H,'Point Totals by Grade-Gender'!A391)</f>
        <v>3</v>
      </c>
    </row>
    <row r="392" spans="1:4" ht="15" hidden="1">
      <c r="A392" s="14" t="s">
        <v>595</v>
      </c>
      <c r="B392">
        <f>SUMIF('Team Points Summary'!H:H,'Point Totals by Grade-Gender'!A392,'Team Points Summary'!C:C)</f>
        <v>791</v>
      </c>
      <c r="C392">
        <f t="shared" si="7"/>
        <v>14</v>
      </c>
      <c r="D392">
        <f>COUNTIF('Team Points Summary'!H:H,'Point Totals by Grade-Gender'!A392)</f>
        <v>3</v>
      </c>
    </row>
    <row r="393" spans="1:4" ht="15" hidden="1">
      <c r="A393" s="14" t="s">
        <v>360</v>
      </c>
      <c r="B393">
        <f>SUMIF('Team Points Summary'!H:H,'Point Totals by Grade-Gender'!A393,'Team Points Summary'!C:C)</f>
        <v>106</v>
      </c>
      <c r="C393">
        <f t="shared" si="7"/>
      </c>
      <c r="D393">
        <f>COUNTIF('Team Points Summary'!H:H,'Point Totals by Grade-Gender'!A393)</f>
        <v>2</v>
      </c>
    </row>
    <row r="394" spans="1:4" ht="15" hidden="1">
      <c r="A394" s="14" t="s">
        <v>264</v>
      </c>
      <c r="B394">
        <f>SUMIF('Team Points Summary'!H:H,'Point Totals by Grade-Gender'!A394,'Team Points Summary'!C:C)</f>
        <v>198</v>
      </c>
      <c r="C394">
        <f t="shared" si="7"/>
      </c>
      <c r="D394">
        <f>COUNTIF('Team Points Summary'!H:H,'Point Totals by Grade-Gender'!A394)</f>
        <v>2</v>
      </c>
    </row>
    <row r="395" spans="1:4" ht="15" hidden="1">
      <c r="A395" s="14" t="s">
        <v>564</v>
      </c>
      <c r="B395">
        <f>SUMIF('Team Points Summary'!H:H,'Point Totals by Grade-Gender'!A395,'Team Points Summary'!C:C)</f>
        <v>241</v>
      </c>
      <c r="C395">
        <f t="shared" si="7"/>
      </c>
      <c r="D395">
        <f>COUNTIF('Team Points Summary'!H:H,'Point Totals by Grade-Gender'!A395)</f>
        <v>2</v>
      </c>
    </row>
    <row r="396" spans="1:4" ht="15" hidden="1">
      <c r="A396" s="14" t="s">
        <v>489</v>
      </c>
      <c r="B396">
        <f>SUMIF('Team Points Summary'!H:H,'Point Totals by Grade-Gender'!A396,'Team Points Summary'!C:C)</f>
        <v>316</v>
      </c>
      <c r="C396">
        <f t="shared" si="7"/>
      </c>
      <c r="D396">
        <f>COUNTIF('Team Points Summary'!H:H,'Point Totals by Grade-Gender'!A396)</f>
        <v>2</v>
      </c>
    </row>
    <row r="397" spans="1:4" ht="15" hidden="1">
      <c r="A397" s="14" t="s">
        <v>222</v>
      </c>
      <c r="B397">
        <f>SUMIF('Team Points Summary'!H:H,'Point Totals by Grade-Gender'!A397,'Team Points Summary'!C:C)</f>
        <v>351</v>
      </c>
      <c r="C397">
        <f t="shared" si="7"/>
      </c>
      <c r="D397">
        <f>COUNTIF('Team Points Summary'!H:H,'Point Totals by Grade-Gender'!A397)</f>
        <v>2</v>
      </c>
    </row>
    <row r="398" spans="1:4" ht="15" hidden="1">
      <c r="A398" s="14" t="s">
        <v>266</v>
      </c>
      <c r="B398">
        <f>SUMIF('Team Points Summary'!H:H,'Point Totals by Grade-Gender'!A398,'Team Points Summary'!C:C)</f>
        <v>356</v>
      </c>
      <c r="C398">
        <f t="shared" si="7"/>
      </c>
      <c r="D398">
        <f>COUNTIF('Team Points Summary'!H:H,'Point Totals by Grade-Gender'!A398)</f>
        <v>2</v>
      </c>
    </row>
    <row r="399" spans="1:4" ht="15" hidden="1">
      <c r="A399" s="14" t="s">
        <v>565</v>
      </c>
      <c r="B399">
        <f>SUMIF('Team Points Summary'!H:H,'Point Totals by Grade-Gender'!A399,'Team Points Summary'!C:C)</f>
        <v>363</v>
      </c>
      <c r="C399">
        <f t="shared" si="7"/>
      </c>
      <c r="D399">
        <f>COUNTIF('Team Points Summary'!H:H,'Point Totals by Grade-Gender'!A399)</f>
        <v>2</v>
      </c>
    </row>
    <row r="400" spans="1:4" ht="15" hidden="1">
      <c r="A400" s="14" t="s">
        <v>566</v>
      </c>
      <c r="B400">
        <f>SUMIF('Team Points Summary'!H:H,'Point Totals by Grade-Gender'!A400,'Team Points Summary'!C:C)</f>
        <v>409</v>
      </c>
      <c r="C400">
        <f t="shared" si="7"/>
      </c>
      <c r="D400">
        <f>COUNTIF('Team Points Summary'!H:H,'Point Totals by Grade-Gender'!A400)</f>
        <v>2</v>
      </c>
    </row>
    <row r="401" spans="1:4" ht="15" hidden="1">
      <c r="A401" s="14" t="s">
        <v>596</v>
      </c>
      <c r="B401">
        <f>SUMIF('Team Points Summary'!H:H,'Point Totals by Grade-Gender'!A401,'Team Points Summary'!C:C)</f>
        <v>418</v>
      </c>
      <c r="C401">
        <f t="shared" si="7"/>
      </c>
      <c r="D401">
        <f>COUNTIF('Team Points Summary'!H:H,'Point Totals by Grade-Gender'!A401)</f>
        <v>2</v>
      </c>
    </row>
    <row r="402" spans="1:4" ht="15" hidden="1">
      <c r="A402" s="14" t="s">
        <v>567</v>
      </c>
      <c r="B402">
        <f>SUMIF('Team Points Summary'!H:H,'Point Totals by Grade-Gender'!A402,'Team Points Summary'!C:C)</f>
        <v>436</v>
      </c>
      <c r="C402">
        <f t="shared" si="7"/>
      </c>
      <c r="D402">
        <f>COUNTIF('Team Points Summary'!H:H,'Point Totals by Grade-Gender'!A402)</f>
        <v>2</v>
      </c>
    </row>
    <row r="403" spans="1:4" ht="15" hidden="1">
      <c r="A403" s="14" t="s">
        <v>568</v>
      </c>
      <c r="B403">
        <f>SUMIF('Team Points Summary'!H:H,'Point Totals by Grade-Gender'!A403,'Team Points Summary'!C:C)</f>
        <v>513</v>
      </c>
      <c r="C403">
        <f t="shared" si="7"/>
      </c>
      <c r="D403">
        <f>COUNTIF('Team Points Summary'!H:H,'Point Totals by Grade-Gender'!A403)</f>
        <v>2</v>
      </c>
    </row>
    <row r="404" spans="1:4" ht="15" hidden="1">
      <c r="A404" s="14" t="s">
        <v>569</v>
      </c>
      <c r="B404">
        <f>SUMIF('Team Points Summary'!H:H,'Point Totals by Grade-Gender'!A404,'Team Points Summary'!C:C)</f>
        <v>627</v>
      </c>
      <c r="C404">
        <f t="shared" si="7"/>
      </c>
      <c r="D404">
        <f>COUNTIF('Team Points Summary'!H:H,'Point Totals by Grade-Gender'!A404)</f>
        <v>2</v>
      </c>
    </row>
    <row r="405" spans="1:4" ht="15" hidden="1">
      <c r="A405" s="14" t="s">
        <v>570</v>
      </c>
      <c r="B405">
        <f>SUMIF('Team Points Summary'!H:H,'Point Totals by Grade-Gender'!A405,'Team Points Summary'!C:C)</f>
        <v>723</v>
      </c>
      <c r="C405">
        <f t="shared" si="7"/>
      </c>
      <c r="D405">
        <f>COUNTIF('Team Points Summary'!H:H,'Point Totals by Grade-Gender'!A405)</f>
        <v>2</v>
      </c>
    </row>
    <row r="406" spans="1:4" ht="15" hidden="1">
      <c r="A406" s="14" t="s">
        <v>361</v>
      </c>
      <c r="B406">
        <f>SUMIF('Team Points Summary'!H:H,'Point Totals by Grade-Gender'!A406,'Team Points Summary'!C:C)</f>
        <v>73</v>
      </c>
      <c r="C406">
        <f t="shared" si="7"/>
      </c>
      <c r="D406">
        <f>COUNTIF('Team Points Summary'!H:H,'Point Totals by Grade-Gender'!A406)</f>
        <v>1</v>
      </c>
    </row>
    <row r="407" spans="1:4" ht="15" hidden="1">
      <c r="A407" s="14" t="s">
        <v>362</v>
      </c>
      <c r="B407">
        <f>SUMIF('Team Points Summary'!H:H,'Point Totals by Grade-Gender'!A407,'Team Points Summary'!C:C)</f>
        <v>137</v>
      </c>
      <c r="C407">
        <f t="shared" si="7"/>
      </c>
      <c r="D407">
        <f>COUNTIF('Team Points Summary'!H:H,'Point Totals by Grade-Gender'!A407)</f>
        <v>1</v>
      </c>
    </row>
    <row r="408" spans="1:4" ht="15" hidden="1">
      <c r="A408" s="14" t="s">
        <v>229</v>
      </c>
      <c r="B408">
        <f>SUMIF('Team Points Summary'!H:H,'Point Totals by Grade-Gender'!A408,'Team Points Summary'!C:C)</f>
        <v>158</v>
      </c>
      <c r="C408">
        <f t="shared" si="7"/>
      </c>
      <c r="D408">
        <f>COUNTIF('Team Points Summary'!H:H,'Point Totals by Grade-Gender'!A408)</f>
        <v>1</v>
      </c>
    </row>
    <row r="409" spans="1:4" ht="15" hidden="1">
      <c r="A409" s="14" t="s">
        <v>625</v>
      </c>
      <c r="B409">
        <f>SUMIF('Team Points Summary'!H:H,'Point Totals by Grade-Gender'!A409,'Team Points Summary'!C:C)</f>
        <v>225</v>
      </c>
      <c r="C409">
        <f t="shared" si="7"/>
      </c>
      <c r="D409">
        <f>COUNTIF('Team Points Summary'!H:H,'Point Totals by Grade-Gender'!A409)</f>
        <v>1</v>
      </c>
    </row>
    <row r="410" spans="1:4" ht="15" hidden="1">
      <c r="A410" s="14" t="s">
        <v>491</v>
      </c>
      <c r="B410">
        <f>SUMIF('Team Points Summary'!H:H,'Point Totals by Grade-Gender'!A410,'Team Points Summary'!C:C)</f>
        <v>245</v>
      </c>
      <c r="C410">
        <f t="shared" si="7"/>
      </c>
      <c r="D410">
        <f>COUNTIF('Team Points Summary'!H:H,'Point Totals by Grade-Gender'!A410)</f>
        <v>1</v>
      </c>
    </row>
    <row r="411" spans="1:4" ht="15" hidden="1">
      <c r="A411" s="14" t="s">
        <v>626</v>
      </c>
      <c r="B411">
        <f>SUMIF('Team Points Summary'!H:H,'Point Totals by Grade-Gender'!A411,'Team Points Summary'!C:C)</f>
        <v>323</v>
      </c>
      <c r="C411">
        <f t="shared" si="7"/>
      </c>
      <c r="D411">
        <f>COUNTIF('Team Points Summary'!H:H,'Point Totals by Grade-Gender'!A411)</f>
        <v>1</v>
      </c>
    </row>
    <row r="412" spans="1:4" ht="15" hidden="1">
      <c r="A412" s="14" t="s">
        <v>597</v>
      </c>
      <c r="B412">
        <f>SUMIF('Team Points Summary'!H:H,'Point Totals by Grade-Gender'!A412,'Team Points Summary'!C:C)</f>
        <v>329</v>
      </c>
      <c r="C412">
        <f t="shared" si="7"/>
      </c>
      <c r="D412">
        <f>COUNTIF('Team Points Summary'!H:H,'Point Totals by Grade-Gender'!A412)</f>
        <v>1</v>
      </c>
    </row>
    <row r="413" ht="12.75">
      <c r="A413" s="13" t="s">
        <v>373</v>
      </c>
    </row>
    <row r="414" spans="1:5" ht="12.75">
      <c r="A414" s="11" t="s">
        <v>240</v>
      </c>
      <c r="B414">
        <f>SUM(B379:B412)</f>
        <v>12089</v>
      </c>
      <c r="E414">
        <f>SUMIF('Team Points Summary'!H:H,'Point Totals by Grade-Gender'!A414,'Team Points Summary'!C:C)</f>
        <v>12089</v>
      </c>
    </row>
    <row r="416" spans="1:4" ht="15">
      <c r="A416" s="14" t="s">
        <v>219</v>
      </c>
      <c r="B416">
        <f>SUMIF('Team Points Summary'!H:H,'Point Totals by Grade-Gender'!A416,'Team Points Summary'!C:C)</f>
        <v>82</v>
      </c>
      <c r="C416">
        <f>IF(E$2=D416,RANK(B416,B$416:B$433,1),"")</f>
        <v>1</v>
      </c>
      <c r="D416">
        <f>COUNTIF('Team Points Summary'!H:H,'Point Totals by Grade-Gender'!A416)</f>
        <v>3</v>
      </c>
    </row>
    <row r="417" spans="1:4" ht="15">
      <c r="A417" s="14" t="s">
        <v>214</v>
      </c>
      <c r="B417">
        <f>SUMIF('Team Points Summary'!H:H,'Point Totals by Grade-Gender'!A417,'Team Points Summary'!C:C)</f>
        <v>202</v>
      </c>
      <c r="C417">
        <f aca="true" t="shared" si="8" ref="C417:C456">IF(E$2=D417,RANK(B417,B$416:B$433,1),"")</f>
        <v>2</v>
      </c>
      <c r="D417">
        <f>COUNTIF('Team Points Summary'!H:H,'Point Totals by Grade-Gender'!A417)</f>
        <v>3</v>
      </c>
    </row>
    <row r="418" spans="1:4" ht="15">
      <c r="A418" s="14" t="s">
        <v>217</v>
      </c>
      <c r="B418">
        <f>SUMIF('Team Points Summary'!H:H,'Point Totals by Grade-Gender'!A418,'Team Points Summary'!C:C)</f>
        <v>220</v>
      </c>
      <c r="C418">
        <f t="shared" si="8"/>
        <v>3</v>
      </c>
      <c r="D418">
        <f>COUNTIF('Team Points Summary'!H:H,'Point Totals by Grade-Gender'!A418)</f>
        <v>3</v>
      </c>
    </row>
    <row r="419" spans="1:4" ht="15">
      <c r="A419" s="14" t="s">
        <v>213</v>
      </c>
      <c r="B419">
        <f>SUMIF('Team Points Summary'!H:H,'Point Totals by Grade-Gender'!A419,'Team Points Summary'!C:C)</f>
        <v>290</v>
      </c>
      <c r="C419">
        <f t="shared" si="8"/>
        <v>4</v>
      </c>
      <c r="D419">
        <f>COUNTIF('Team Points Summary'!H:H,'Point Totals by Grade-Gender'!A419)</f>
        <v>3</v>
      </c>
    </row>
    <row r="420" spans="1:4" ht="15">
      <c r="A420" s="14" t="s">
        <v>492</v>
      </c>
      <c r="B420">
        <f>SUMIF('Team Points Summary'!H:H,'Point Totals by Grade-Gender'!A420,'Team Points Summary'!C:C)</f>
        <v>297</v>
      </c>
      <c r="C420">
        <f t="shared" si="8"/>
        <v>5</v>
      </c>
      <c r="D420">
        <f>COUNTIF('Team Points Summary'!H:H,'Point Totals by Grade-Gender'!A420)</f>
        <v>3</v>
      </c>
    </row>
    <row r="421" spans="1:4" ht="15">
      <c r="A421" s="14" t="s">
        <v>571</v>
      </c>
      <c r="B421">
        <f>SUMIF('Team Points Summary'!H:H,'Point Totals by Grade-Gender'!A421,'Team Points Summary'!C:C)</f>
        <v>305</v>
      </c>
      <c r="C421">
        <f t="shared" si="8"/>
        <v>6</v>
      </c>
      <c r="D421">
        <f>COUNTIF('Team Points Summary'!H:H,'Point Totals by Grade-Gender'!A421)</f>
        <v>3</v>
      </c>
    </row>
    <row r="422" spans="1:4" ht="15">
      <c r="A422" s="14" t="s">
        <v>262</v>
      </c>
      <c r="B422">
        <f>SUMIF('Team Points Summary'!H:H,'Point Totals by Grade-Gender'!A422,'Team Points Summary'!C:C)</f>
        <v>342</v>
      </c>
      <c r="C422">
        <f t="shared" si="8"/>
        <v>7</v>
      </c>
      <c r="D422">
        <f>COUNTIF('Team Points Summary'!H:H,'Point Totals by Grade-Gender'!A422)</f>
        <v>3</v>
      </c>
    </row>
    <row r="423" spans="1:4" ht="15">
      <c r="A423" s="14" t="s">
        <v>216</v>
      </c>
      <c r="B423">
        <f>SUMIF('Team Points Summary'!H:H,'Point Totals by Grade-Gender'!A423,'Team Points Summary'!C:C)</f>
        <v>360</v>
      </c>
      <c r="C423">
        <f t="shared" si="8"/>
        <v>8</v>
      </c>
      <c r="D423">
        <f>COUNTIF('Team Points Summary'!H:H,'Point Totals by Grade-Gender'!A423)</f>
        <v>3</v>
      </c>
    </row>
    <row r="424" spans="1:4" ht="15">
      <c r="A424" s="14" t="s">
        <v>367</v>
      </c>
      <c r="B424">
        <f>SUMIF('Team Points Summary'!H:H,'Point Totals by Grade-Gender'!A424,'Team Points Summary'!C:C)</f>
        <v>396</v>
      </c>
      <c r="C424">
        <f t="shared" si="8"/>
        <v>9</v>
      </c>
      <c r="D424">
        <f>COUNTIF('Team Points Summary'!H:H,'Point Totals by Grade-Gender'!A424)</f>
        <v>3</v>
      </c>
    </row>
    <row r="425" spans="1:4" ht="15">
      <c r="A425" s="14" t="s">
        <v>495</v>
      </c>
      <c r="B425">
        <f>SUMIF('Team Points Summary'!H:H,'Point Totals by Grade-Gender'!A425,'Team Points Summary'!C:C)</f>
        <v>396</v>
      </c>
      <c r="C425">
        <f t="shared" si="8"/>
        <v>9</v>
      </c>
      <c r="D425">
        <f>COUNTIF('Team Points Summary'!H:H,'Point Totals by Grade-Gender'!A425)</f>
        <v>3</v>
      </c>
    </row>
    <row r="426" spans="1:4" ht="15" hidden="1">
      <c r="A426" s="14" t="s">
        <v>494</v>
      </c>
      <c r="B426">
        <f>SUMIF('Team Points Summary'!H:H,'Point Totals by Grade-Gender'!A426,'Team Points Summary'!C:C)</f>
        <v>403</v>
      </c>
      <c r="C426">
        <f t="shared" si="8"/>
        <v>11</v>
      </c>
      <c r="D426">
        <f>COUNTIF('Team Points Summary'!H:H,'Point Totals by Grade-Gender'!A426)</f>
        <v>3</v>
      </c>
    </row>
    <row r="427" spans="1:4" ht="15" hidden="1">
      <c r="A427" s="14" t="s">
        <v>368</v>
      </c>
      <c r="B427">
        <f>SUMIF('Team Points Summary'!H:H,'Point Totals by Grade-Gender'!A427,'Team Points Summary'!C:C)</f>
        <v>471</v>
      </c>
      <c r="C427">
        <f t="shared" si="8"/>
        <v>12</v>
      </c>
      <c r="D427">
        <f>COUNTIF('Team Points Summary'!H:H,'Point Totals by Grade-Gender'!A427)</f>
        <v>3</v>
      </c>
    </row>
    <row r="428" spans="1:4" ht="15" hidden="1">
      <c r="A428" s="14" t="s">
        <v>220</v>
      </c>
      <c r="B428">
        <f>SUMIF('Team Points Summary'!H:H,'Point Totals by Grade-Gender'!A428,'Team Points Summary'!C:C)</f>
        <v>564</v>
      </c>
      <c r="C428">
        <f t="shared" si="8"/>
        <v>13</v>
      </c>
      <c r="D428">
        <f>COUNTIF('Team Points Summary'!H:H,'Point Totals by Grade-Gender'!A428)</f>
        <v>3</v>
      </c>
    </row>
    <row r="429" spans="1:4" ht="15" hidden="1">
      <c r="A429" s="14" t="s">
        <v>363</v>
      </c>
      <c r="B429">
        <f>SUMIF('Team Points Summary'!H:H,'Point Totals by Grade-Gender'!A429,'Team Points Summary'!C:C)</f>
        <v>589</v>
      </c>
      <c r="C429">
        <f t="shared" si="8"/>
        <v>14</v>
      </c>
      <c r="D429">
        <f>COUNTIF('Team Points Summary'!H:H,'Point Totals by Grade-Gender'!A429)</f>
        <v>3</v>
      </c>
    </row>
    <row r="430" spans="1:4" ht="15" hidden="1">
      <c r="A430" s="14" t="s">
        <v>496</v>
      </c>
      <c r="B430">
        <f>SUMIF('Team Points Summary'!H:H,'Point Totals by Grade-Gender'!A430,'Team Points Summary'!C:C)</f>
        <v>626</v>
      </c>
      <c r="C430">
        <f t="shared" si="8"/>
        <v>15</v>
      </c>
      <c r="D430">
        <f>COUNTIF('Team Points Summary'!H:H,'Point Totals by Grade-Gender'!A430)</f>
        <v>3</v>
      </c>
    </row>
    <row r="431" spans="1:4" ht="15" hidden="1">
      <c r="A431" s="14" t="s">
        <v>573</v>
      </c>
      <c r="B431">
        <f>SUMIF('Team Points Summary'!H:H,'Point Totals by Grade-Gender'!A431,'Team Points Summary'!C:C)</f>
        <v>688</v>
      </c>
      <c r="C431">
        <f t="shared" si="8"/>
        <v>16</v>
      </c>
      <c r="D431">
        <f>COUNTIF('Team Points Summary'!H:H,'Point Totals by Grade-Gender'!A431)</f>
        <v>3</v>
      </c>
    </row>
    <row r="432" spans="1:4" ht="15" hidden="1">
      <c r="A432" s="14" t="s">
        <v>500</v>
      </c>
      <c r="B432">
        <f>SUMIF('Team Points Summary'!H:H,'Point Totals by Grade-Gender'!A432,'Team Points Summary'!C:C)</f>
        <v>869</v>
      </c>
      <c r="C432">
        <f t="shared" si="8"/>
        <v>17</v>
      </c>
      <c r="D432">
        <f>COUNTIF('Team Points Summary'!H:H,'Point Totals by Grade-Gender'!A432)</f>
        <v>3</v>
      </c>
    </row>
    <row r="433" spans="1:4" ht="15" hidden="1">
      <c r="A433" s="14" t="s">
        <v>501</v>
      </c>
      <c r="B433">
        <f>SUMIF('Team Points Summary'!H:H,'Point Totals by Grade-Gender'!A433,'Team Points Summary'!C:C)</f>
        <v>1022</v>
      </c>
      <c r="C433">
        <f t="shared" si="8"/>
        <v>18</v>
      </c>
      <c r="D433">
        <f>COUNTIF('Team Points Summary'!H:H,'Point Totals by Grade-Gender'!A433)</f>
        <v>3</v>
      </c>
    </row>
    <row r="434" spans="1:4" ht="15" hidden="1">
      <c r="A434" s="14" t="s">
        <v>263</v>
      </c>
      <c r="B434">
        <f>SUMIF('Team Points Summary'!H:H,'Point Totals by Grade-Gender'!A434,'Team Points Summary'!C:C)</f>
        <v>323</v>
      </c>
      <c r="C434">
        <f t="shared" si="8"/>
      </c>
      <c r="D434">
        <f>COUNTIF('Team Points Summary'!H:H,'Point Totals by Grade-Gender'!A434)</f>
        <v>2</v>
      </c>
    </row>
    <row r="435" spans="1:4" ht="15" hidden="1">
      <c r="A435" s="14" t="s">
        <v>261</v>
      </c>
      <c r="B435">
        <f>SUMIF('Team Points Summary'!H:H,'Point Totals by Grade-Gender'!A435,'Team Points Summary'!C:C)</f>
        <v>364</v>
      </c>
      <c r="C435">
        <f t="shared" si="8"/>
      </c>
      <c r="D435">
        <f>COUNTIF('Team Points Summary'!H:H,'Point Totals by Grade-Gender'!A435)</f>
        <v>2</v>
      </c>
    </row>
    <row r="436" spans="1:4" ht="15" hidden="1">
      <c r="A436" s="14" t="s">
        <v>498</v>
      </c>
      <c r="B436">
        <f>SUMIF('Team Points Summary'!H:H,'Point Totals by Grade-Gender'!A436,'Team Points Summary'!C:C)</f>
        <v>513</v>
      </c>
      <c r="C436">
        <f t="shared" si="8"/>
      </c>
      <c r="D436">
        <f>COUNTIF('Team Points Summary'!H:H,'Point Totals by Grade-Gender'!A436)</f>
        <v>2</v>
      </c>
    </row>
    <row r="437" spans="1:4" ht="15" hidden="1">
      <c r="A437" s="14" t="s">
        <v>574</v>
      </c>
      <c r="B437">
        <f>SUMIF('Team Points Summary'!H:H,'Point Totals by Grade-Gender'!A437,'Team Points Summary'!C:C)</f>
        <v>516</v>
      </c>
      <c r="C437">
        <f t="shared" si="8"/>
      </c>
      <c r="D437">
        <f>COUNTIF('Team Points Summary'!H:H,'Point Totals by Grade-Gender'!A437)</f>
        <v>2</v>
      </c>
    </row>
    <row r="438" spans="1:4" ht="15" hidden="1">
      <c r="A438" s="14" t="s">
        <v>364</v>
      </c>
      <c r="B438">
        <f>SUMIF('Team Points Summary'!H:H,'Point Totals by Grade-Gender'!A438,'Team Points Summary'!C:C)</f>
        <v>536</v>
      </c>
      <c r="C438">
        <f t="shared" si="8"/>
      </c>
      <c r="D438">
        <f>COUNTIF('Team Points Summary'!H:H,'Point Totals by Grade-Gender'!A438)</f>
        <v>2</v>
      </c>
    </row>
    <row r="439" spans="1:4" ht="15" hidden="1">
      <c r="A439" s="14" t="s">
        <v>259</v>
      </c>
      <c r="B439">
        <f>SUMIF('Team Points Summary'!H:H,'Point Totals by Grade-Gender'!A439,'Team Points Summary'!C:C)</f>
        <v>561</v>
      </c>
      <c r="C439">
        <f t="shared" si="8"/>
      </c>
      <c r="D439">
        <f>COUNTIF('Team Points Summary'!H:H,'Point Totals by Grade-Gender'!A439)</f>
        <v>2</v>
      </c>
    </row>
    <row r="440" spans="1:4" ht="15" hidden="1">
      <c r="A440" s="14" t="s">
        <v>371</v>
      </c>
      <c r="B440">
        <f>SUMIF('Team Points Summary'!H:H,'Point Totals by Grade-Gender'!A440,'Team Points Summary'!C:C)</f>
        <v>583</v>
      </c>
      <c r="C440">
        <f t="shared" si="8"/>
      </c>
      <c r="D440">
        <f>COUNTIF('Team Points Summary'!H:H,'Point Totals by Grade-Gender'!A440)</f>
        <v>2</v>
      </c>
    </row>
    <row r="441" spans="1:4" ht="15" hidden="1">
      <c r="A441" s="14" t="s">
        <v>499</v>
      </c>
      <c r="B441">
        <f>SUMIF('Team Points Summary'!H:H,'Point Totals by Grade-Gender'!A441,'Team Points Summary'!C:C)</f>
        <v>588</v>
      </c>
      <c r="C441">
        <f t="shared" si="8"/>
      </c>
      <c r="D441">
        <f>COUNTIF('Team Points Summary'!H:H,'Point Totals by Grade-Gender'!A441)</f>
        <v>2</v>
      </c>
    </row>
    <row r="442" spans="1:4" ht="15" hidden="1">
      <c r="A442" s="14" t="s">
        <v>365</v>
      </c>
      <c r="B442">
        <f>SUMIF('Team Points Summary'!H:H,'Point Totals by Grade-Gender'!A442,'Team Points Summary'!C:C)</f>
        <v>760</v>
      </c>
      <c r="C442">
        <f t="shared" si="8"/>
      </c>
      <c r="D442">
        <f>COUNTIF('Team Points Summary'!H:H,'Point Totals by Grade-Gender'!A442)</f>
        <v>2</v>
      </c>
    </row>
    <row r="443" spans="1:4" ht="15" hidden="1">
      <c r="A443" s="14" t="s">
        <v>578</v>
      </c>
      <c r="B443">
        <f>SUMIF('Team Points Summary'!H:H,'Point Totals by Grade-Gender'!A443,'Team Points Summary'!C:C)</f>
        <v>812</v>
      </c>
      <c r="C443">
        <f t="shared" si="8"/>
      </c>
      <c r="D443">
        <f>COUNTIF('Team Points Summary'!H:H,'Point Totals by Grade-Gender'!A443)</f>
        <v>2</v>
      </c>
    </row>
    <row r="444" spans="1:4" ht="15" hidden="1">
      <c r="A444" s="14" t="s">
        <v>598</v>
      </c>
      <c r="B444">
        <f>SUMIF('Team Points Summary'!H:H,'Point Totals by Grade-Gender'!A444,'Team Points Summary'!C:C)</f>
        <v>90</v>
      </c>
      <c r="C444">
        <f t="shared" si="8"/>
      </c>
      <c r="D444">
        <f>COUNTIF('Team Points Summary'!H:H,'Point Totals by Grade-Gender'!A444)</f>
        <v>1</v>
      </c>
    </row>
    <row r="445" spans="1:4" ht="15" hidden="1">
      <c r="A445" s="14" t="s">
        <v>493</v>
      </c>
      <c r="B445">
        <f>SUMIF('Team Points Summary'!H:H,'Point Totals by Grade-Gender'!A445,'Team Points Summary'!C:C)</f>
        <v>115</v>
      </c>
      <c r="C445">
        <f t="shared" si="8"/>
      </c>
      <c r="D445">
        <f>COUNTIF('Team Points Summary'!H:H,'Point Totals by Grade-Gender'!A445)</f>
        <v>1</v>
      </c>
    </row>
    <row r="446" spans="1:4" ht="15" hidden="1">
      <c r="A446" s="14" t="s">
        <v>218</v>
      </c>
      <c r="B446">
        <f>SUMIF('Team Points Summary'!H:H,'Point Totals by Grade-Gender'!A446,'Team Points Summary'!C:C)</f>
        <v>124</v>
      </c>
      <c r="C446">
        <f t="shared" si="8"/>
      </c>
      <c r="D446">
        <f>COUNTIF('Team Points Summary'!H:H,'Point Totals by Grade-Gender'!A446)</f>
        <v>1</v>
      </c>
    </row>
    <row r="447" spans="1:4" ht="15" hidden="1">
      <c r="A447" s="14" t="s">
        <v>215</v>
      </c>
      <c r="B447">
        <f>SUMIF('Team Points Summary'!H:H,'Point Totals by Grade-Gender'!A447,'Team Points Summary'!C:C)</f>
        <v>145</v>
      </c>
      <c r="C447">
        <f t="shared" si="8"/>
      </c>
      <c r="D447">
        <f>COUNTIF('Team Points Summary'!H:H,'Point Totals by Grade-Gender'!A447)</f>
        <v>1</v>
      </c>
    </row>
    <row r="448" spans="1:4" ht="15" hidden="1">
      <c r="A448" s="14" t="s">
        <v>572</v>
      </c>
      <c r="B448">
        <f>SUMIF('Team Points Summary'!H:H,'Point Totals by Grade-Gender'!A448,'Team Points Summary'!C:C)</f>
        <v>175</v>
      </c>
      <c r="C448">
        <f t="shared" si="8"/>
      </c>
      <c r="D448">
        <f>COUNTIF('Team Points Summary'!H:H,'Point Totals by Grade-Gender'!A448)</f>
        <v>1</v>
      </c>
    </row>
    <row r="449" spans="1:4" ht="15" hidden="1">
      <c r="A449" s="14" t="s">
        <v>497</v>
      </c>
      <c r="B449">
        <f>SUMIF('Team Points Summary'!H:H,'Point Totals by Grade-Gender'!A449,'Team Points Summary'!C:C)</f>
        <v>207</v>
      </c>
      <c r="C449">
        <f t="shared" si="8"/>
      </c>
      <c r="D449">
        <f>COUNTIF('Team Points Summary'!H:H,'Point Totals by Grade-Gender'!A449)</f>
        <v>1</v>
      </c>
    </row>
    <row r="450" spans="1:4" ht="15" hidden="1">
      <c r="A450" s="14" t="s">
        <v>260</v>
      </c>
      <c r="B450">
        <f>SUMIF('Team Points Summary'!H:H,'Point Totals by Grade-Gender'!A450,'Team Points Summary'!C:C)</f>
        <v>214</v>
      </c>
      <c r="C450">
        <f t="shared" si="8"/>
      </c>
      <c r="D450">
        <f>COUNTIF('Team Points Summary'!H:H,'Point Totals by Grade-Gender'!A450)</f>
        <v>1</v>
      </c>
    </row>
    <row r="451" spans="1:4" ht="15" hidden="1">
      <c r="A451" s="14" t="s">
        <v>627</v>
      </c>
      <c r="B451">
        <f>SUMIF('Team Points Summary'!H:H,'Point Totals by Grade-Gender'!A451,'Team Points Summary'!C:C)</f>
        <v>296</v>
      </c>
      <c r="C451">
        <f t="shared" si="8"/>
      </c>
      <c r="D451">
        <f>COUNTIF('Team Points Summary'!H:H,'Point Totals by Grade-Gender'!A451)</f>
        <v>1</v>
      </c>
    </row>
    <row r="452" spans="1:4" ht="15" hidden="1">
      <c r="A452" s="14" t="s">
        <v>372</v>
      </c>
      <c r="B452">
        <f>SUMIF('Team Points Summary'!H:H,'Point Totals by Grade-Gender'!A452,'Team Points Summary'!C:C)</f>
        <v>324</v>
      </c>
      <c r="C452">
        <f t="shared" si="8"/>
      </c>
      <c r="D452">
        <f>COUNTIF('Team Points Summary'!H:H,'Point Totals by Grade-Gender'!A452)</f>
        <v>1</v>
      </c>
    </row>
    <row r="453" spans="1:4" ht="15" hidden="1">
      <c r="A453" s="14" t="s">
        <v>575</v>
      </c>
      <c r="B453">
        <f>SUMIF('Team Points Summary'!H:H,'Point Totals by Grade-Gender'!A453,'Team Points Summary'!C:C)</f>
        <v>333</v>
      </c>
      <c r="C453">
        <f t="shared" si="8"/>
      </c>
      <c r="D453">
        <f>COUNTIF('Team Points Summary'!H:H,'Point Totals by Grade-Gender'!A453)</f>
        <v>1</v>
      </c>
    </row>
    <row r="454" spans="1:4" ht="15" hidden="1">
      <c r="A454" s="14" t="s">
        <v>366</v>
      </c>
      <c r="B454">
        <f>SUMIF('Team Points Summary'!H:H,'Point Totals by Grade-Gender'!A454,'Team Points Summary'!C:C)</f>
        <v>339</v>
      </c>
      <c r="C454">
        <f t="shared" si="8"/>
      </c>
      <c r="D454">
        <f>COUNTIF('Team Points Summary'!H:H,'Point Totals by Grade-Gender'!A454)</f>
        <v>1</v>
      </c>
    </row>
    <row r="455" spans="1:4" ht="15" hidden="1">
      <c r="A455" s="14" t="s">
        <v>576</v>
      </c>
      <c r="B455">
        <f>SUMIF('Team Points Summary'!H:H,'Point Totals by Grade-Gender'!A455,'Team Points Summary'!C:C)</f>
        <v>340</v>
      </c>
      <c r="C455">
        <f t="shared" si="8"/>
      </c>
      <c r="D455">
        <f>COUNTIF('Team Points Summary'!H:H,'Point Totals by Grade-Gender'!A455)</f>
        <v>1</v>
      </c>
    </row>
    <row r="456" spans="1:4" ht="15" hidden="1">
      <c r="A456" s="14" t="s">
        <v>577</v>
      </c>
      <c r="B456">
        <f>SUMIF('Team Points Summary'!H:H,'Point Totals by Grade-Gender'!A456,'Team Points Summary'!C:C)</f>
        <v>374</v>
      </c>
      <c r="C456">
        <f t="shared" si="8"/>
      </c>
      <c r="D456">
        <f>COUNTIF('Team Points Summary'!H:H,'Point Totals by Grade-Gender'!A456)</f>
        <v>1</v>
      </c>
    </row>
    <row r="457" ht="12.75">
      <c r="A457" s="13" t="s">
        <v>373</v>
      </c>
    </row>
    <row r="458" spans="1:5" ht="12.75">
      <c r="A458" s="11" t="s">
        <v>241</v>
      </c>
      <c r="B458">
        <f>SUM(B416:B456)</f>
        <v>16754</v>
      </c>
      <c r="E458">
        <f>SUMIF('Team Points Summary'!H:H,'Point Totals by Grade-Gender'!A458,'Team Points Summary'!C:C)</f>
        <v>16754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Harriers&amp;R2012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2012-09-27T06:39:41Z</cp:lastPrinted>
  <dcterms:created xsi:type="dcterms:W3CDTF">2010-09-26T19:49:27Z</dcterms:created>
  <dcterms:modified xsi:type="dcterms:W3CDTF">2012-10-11T05:44:14Z</dcterms:modified>
  <cp:category/>
  <cp:version/>
  <cp:contentType/>
  <cp:contentStatus/>
</cp:coreProperties>
</file>