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Team Points Summary" sheetId="1" r:id="rId1"/>
    <sheet name="Point Totals by Grade-Gender" sheetId="2" r:id="rId2"/>
  </sheets>
  <definedNames>
    <definedName name="_xlnm.Print_Titles" localSheetId="1">'Point Totals by Grade-Gender'!$A:$A,'Point Totals by Grade-Gender'!$2:$2</definedName>
    <definedName name="_xlnm.Print_Titles" localSheetId="0">'Team Points Summary'!$B:$B,'Team Points Summary'!$2:$2</definedName>
  </definedNames>
  <calcPr fullCalcOnLoad="1"/>
</workbook>
</file>

<file path=xl/sharedStrings.xml><?xml version="1.0" encoding="utf-8"?>
<sst xmlns="http://schemas.openxmlformats.org/spreadsheetml/2006/main" count="1420" uniqueCount="612">
  <si>
    <t>Team</t>
  </si>
  <si>
    <t>Windsor Park A</t>
  </si>
  <si>
    <t>Rio Terrace A</t>
  </si>
  <si>
    <t>Windsor Park B</t>
  </si>
  <si>
    <t>Earl Buxton A</t>
  </si>
  <si>
    <t>Parkallen A</t>
  </si>
  <si>
    <t>Strathcona Christian Ac A</t>
  </si>
  <si>
    <t>Rio Terrace B</t>
  </si>
  <si>
    <t>Holy Cross A</t>
  </si>
  <si>
    <t>Pine Street A</t>
  </si>
  <si>
    <t>Victoria A</t>
  </si>
  <si>
    <t>Meadowlark Christian A</t>
  </si>
  <si>
    <t>Crestwood A</t>
  </si>
  <si>
    <t>Michael A. Kostek A</t>
  </si>
  <si>
    <t>Strathcona Christian Ac B</t>
  </si>
  <si>
    <t>Meadowlark Christian B</t>
  </si>
  <si>
    <t>Edmonton Christian West A</t>
  </si>
  <si>
    <t>Rio Terrace C</t>
  </si>
  <si>
    <t>Crestwood B</t>
  </si>
  <si>
    <t>Strathcona Christian Ac C</t>
  </si>
  <si>
    <t>Michael A. Kostek B</t>
  </si>
  <si>
    <t>Pine Street B</t>
  </si>
  <si>
    <t>Holy Cross B</t>
  </si>
  <si>
    <t>Michael A. Kostek C</t>
  </si>
  <si>
    <t>Meadowlark Christian C</t>
  </si>
  <si>
    <t>Earl Buxton B</t>
  </si>
  <si>
    <t>Win Ferguson A</t>
  </si>
  <si>
    <t>Michael A. Kostek D</t>
  </si>
  <si>
    <t>Strathcona Christian Ac D</t>
  </si>
  <si>
    <t>Michael A. Kostek E</t>
  </si>
  <si>
    <t>Strathcona Christian Ac E</t>
  </si>
  <si>
    <t>Belgravia A</t>
  </si>
  <si>
    <t>Greenview A</t>
  </si>
  <si>
    <t>Centennial A</t>
  </si>
  <si>
    <t>George H. Luck A</t>
  </si>
  <si>
    <t>King Edward A</t>
  </si>
  <si>
    <t>Parkallen B</t>
  </si>
  <si>
    <t>George H. Luck B</t>
  </si>
  <si>
    <t>Edmonton Christian West B</t>
  </si>
  <si>
    <t>Greenview B</t>
  </si>
  <si>
    <t>Centennial B</t>
  </si>
  <si>
    <t>Pine Street C</t>
  </si>
  <si>
    <t>Earl Buxton C</t>
  </si>
  <si>
    <t>Ekota A</t>
  </si>
  <si>
    <t>George H. Luck C</t>
  </si>
  <si>
    <t>Centennial C</t>
  </si>
  <si>
    <t>Win Ferguson B</t>
  </si>
  <si>
    <t>Centennial D</t>
  </si>
  <si>
    <t>Ekota B</t>
  </si>
  <si>
    <t>Earl Buxton D</t>
  </si>
  <si>
    <t>Parkallen C</t>
  </si>
  <si>
    <t>Westbrook A</t>
  </si>
  <si>
    <t>Wes Hosford A</t>
  </si>
  <si>
    <t>Patricia Heights A</t>
  </si>
  <si>
    <t>Uncas A</t>
  </si>
  <si>
    <t>Richard Secord A</t>
  </si>
  <si>
    <t>Fraser A</t>
  </si>
  <si>
    <t>Wes Hosford B</t>
  </si>
  <si>
    <t>Patricia Heights B</t>
  </si>
  <si>
    <t>Pine Street D</t>
  </si>
  <si>
    <t>Wes Hosford C</t>
  </si>
  <si>
    <t>Donnan A</t>
  </si>
  <si>
    <t>Lynnwood A</t>
  </si>
  <si>
    <t>Brander Gardens A</t>
  </si>
  <si>
    <t>Westbrook B</t>
  </si>
  <si>
    <t>Patricia Heights C</t>
  </si>
  <si>
    <t>Lynnwood B</t>
  </si>
  <si>
    <t>Brander Gardens B</t>
  </si>
  <si>
    <t>Patricia Heights D</t>
  </si>
  <si>
    <t>Pine Street E</t>
  </si>
  <si>
    <t>Westbrook C</t>
  </si>
  <si>
    <t>Barrhead Elementary A</t>
  </si>
  <si>
    <t>Strathcona Christian Ac</t>
  </si>
  <si>
    <t>King Edward B</t>
  </si>
  <si>
    <t>Fraser B</t>
  </si>
  <si>
    <t>Belgravia B</t>
  </si>
  <si>
    <t>Michael A. Kostek</t>
  </si>
  <si>
    <t>Delton A</t>
  </si>
  <si>
    <t>Delton B</t>
  </si>
  <si>
    <t>Keheewin A</t>
  </si>
  <si>
    <t>Barrhead Elementary B</t>
  </si>
  <si>
    <t>Barrhead Elementary C</t>
  </si>
  <si>
    <t>Barrhead Elementary D</t>
  </si>
  <si>
    <t>Lynnwood C</t>
  </si>
  <si>
    <t>First Finisher's Place</t>
  </si>
  <si>
    <t>Second Finisher's Place</t>
  </si>
  <si>
    <t>Third Finisher's Place</t>
  </si>
  <si>
    <t>First Finisher's Points</t>
  </si>
  <si>
    <t>Second Finisher's Points</t>
  </si>
  <si>
    <t>Third Finisher's Points</t>
  </si>
  <si>
    <t>Rank in Points</t>
  </si>
  <si>
    <t>2010 Edmonton Harriers Cross-Country Series</t>
  </si>
  <si>
    <t>Laurier Park (September 15) -- Grade 3 Girls 1200m</t>
  </si>
  <si>
    <t>Laurier Park (September 15) -- Grade 3 Boys 1200m</t>
  </si>
  <si>
    <t>Laurier Park (September 15) -- Grade 4 Girls 1400m</t>
  </si>
  <si>
    <t>Team Total Points in Race</t>
  </si>
  <si>
    <t>Rank in Points in Race</t>
  </si>
  <si>
    <t>Laurier Park (September 15) -- Grade 4 Boys 1400m</t>
  </si>
  <si>
    <t>Laurier Park (September 15) -- Grade 5 Girls 1400m</t>
  </si>
  <si>
    <t>Laurier Park (September 15) -- Grade 5 Boys 1400m</t>
  </si>
  <si>
    <t>Laurier Park (September 15) -- Grade 6 Girls 1400m</t>
  </si>
  <si>
    <t>Laurier Park (September 15) -- Grade 6 Boys 1400m</t>
  </si>
  <si>
    <t>George P. Nicholson A</t>
  </si>
  <si>
    <t>George P. Nicholson B</t>
  </si>
  <si>
    <t>George P. Nicholson C</t>
  </si>
  <si>
    <t>George P. Nicholson D</t>
  </si>
  <si>
    <t>Rank in  Places</t>
  </si>
  <si>
    <t>Lymburn School A</t>
  </si>
  <si>
    <t>Steinhauer A</t>
  </si>
  <si>
    <t>Mary Hanley A</t>
  </si>
  <si>
    <t>Crawford Plains A</t>
  </si>
  <si>
    <t>Crestwood C</t>
  </si>
  <si>
    <t>Mary Hanley B</t>
  </si>
  <si>
    <t>St. Clement School A</t>
  </si>
  <si>
    <t>Michael A. Kostek F</t>
  </si>
  <si>
    <t>Menisa A</t>
  </si>
  <si>
    <t>Princeton A</t>
  </si>
  <si>
    <t>Victoria B</t>
  </si>
  <si>
    <t>Windsor Park C</t>
  </si>
  <si>
    <t>Strathcona Christian Ac F</t>
  </si>
  <si>
    <t>Centennial E</t>
  </si>
  <si>
    <t>St. Clement School B</t>
  </si>
  <si>
    <t>Greenview C</t>
  </si>
  <si>
    <t>Mary Hanley C</t>
  </si>
  <si>
    <t>Earl Buxton E</t>
  </si>
  <si>
    <t>Blessed Kateri A</t>
  </si>
  <si>
    <t>Ellerslie Campus A</t>
  </si>
  <si>
    <t>Elizabeth Finch A</t>
  </si>
  <si>
    <t>Dunluce A</t>
  </si>
  <si>
    <t>Holyrood A</t>
  </si>
  <si>
    <t>Menisa B</t>
  </si>
  <si>
    <t>Richard Secord B</t>
  </si>
  <si>
    <t>Lymburn School B</t>
  </si>
  <si>
    <t>Dunluce B</t>
  </si>
  <si>
    <t>Crawford Plains B</t>
  </si>
  <si>
    <t>Dunluce C</t>
  </si>
  <si>
    <t>Uncas B</t>
  </si>
  <si>
    <t>St. Clement School C</t>
  </si>
  <si>
    <t>Blessed Kateri B</t>
  </si>
  <si>
    <t>Blessed Kateri C</t>
  </si>
  <si>
    <t>Edmonton Khalsa School A</t>
  </si>
  <si>
    <t>Edmonton Khalsa School B</t>
  </si>
  <si>
    <t>Winterburn A</t>
  </si>
  <si>
    <t>Malcolm Tweddle A</t>
  </si>
  <si>
    <t>Mary Hanley D</t>
  </si>
  <si>
    <t>Millwoods Park (September 29) -- Grade 3 Girls 1100m</t>
  </si>
  <si>
    <t>Millwoods Park (September 29) -- Grade 3 Boys 1100m</t>
  </si>
  <si>
    <t>Millwoods Park (September 29) -- Grade 4 Girls 1600m</t>
  </si>
  <si>
    <t>Millwoods Park (September 29) -- Grade 5 Girls 1600m</t>
  </si>
  <si>
    <t>Millwoods Park (September 29) -- Grade 6 Girls 1600m</t>
  </si>
  <si>
    <t>Millwoods Park (September 29) -- Grade 6 Boys 1600m</t>
  </si>
  <si>
    <t>Millwoods Park (September 29) -- Grade 5 Boys 1600m</t>
  </si>
  <si>
    <t>Millwoods Park (September 29) -- Grade 4 Boys 1600m</t>
  </si>
  <si>
    <t>Grade, Gender, Team</t>
  </si>
  <si>
    <t>Grade 3 Boys Belgravia A</t>
  </si>
  <si>
    <t>Grade 3 Boys Belgravia B</t>
  </si>
  <si>
    <t>Grade 3 Boys Brander Gardens A</t>
  </si>
  <si>
    <t>Grade 3 Boys Brander Gardens B</t>
  </si>
  <si>
    <t>Grade 3 Boys Centennial A</t>
  </si>
  <si>
    <t>Grade 3 Boys Centennial B</t>
  </si>
  <si>
    <t>Grade 3 Boys Centennial C</t>
  </si>
  <si>
    <t>Grade 3 Boys Centennial D</t>
  </si>
  <si>
    <t>Grade 3 Boys Centennial E</t>
  </si>
  <si>
    <t>Grade 3 Boys Crestwood A</t>
  </si>
  <si>
    <t>Grade 3 Boys Earl Buxton A</t>
  </si>
  <si>
    <t>Grade 3 Boys Earl Buxton B</t>
  </si>
  <si>
    <t>Grade 3 Boys Earl Buxton C</t>
  </si>
  <si>
    <t>Grade 3 Boys Earl Buxton D</t>
  </si>
  <si>
    <t>Grade 3 Boys Earl Buxton E</t>
  </si>
  <si>
    <t>Grade 3 Boys Edmonton Christian West A</t>
  </si>
  <si>
    <t>Grade 3 Boys Edmonton Christian West B</t>
  </si>
  <si>
    <t>Grade 3 Boys Ekota A</t>
  </si>
  <si>
    <t>Grade 3 Boys Ekota B</t>
  </si>
  <si>
    <t>Grade 3 Boys Fraser A</t>
  </si>
  <si>
    <t>Grade 3 Boys George H. Luck A</t>
  </si>
  <si>
    <t>Grade 3 Boys George H. Luck B</t>
  </si>
  <si>
    <t>Grade 3 Boys George H. Luck C</t>
  </si>
  <si>
    <t>Grade 3 Boys George P. Nicholson A</t>
  </si>
  <si>
    <t>Grade 3 Boys George P. Nicholson B</t>
  </si>
  <si>
    <t>Grade 3 Boys George P. Nicholson C</t>
  </si>
  <si>
    <t>Grade 3 Boys George P. Nicholson D</t>
  </si>
  <si>
    <t>Grade 3 Boys Greenview A</t>
  </si>
  <si>
    <t>Grade 3 Boys Greenview B</t>
  </si>
  <si>
    <t>Grade 3 Boys Greenview C</t>
  </si>
  <si>
    <t>Grade 3 Boys Holy Cross A</t>
  </si>
  <si>
    <t>Grade 3 Boys King Edward A</t>
  </si>
  <si>
    <t>Grade 3 Boys Mary Hanley A</t>
  </si>
  <si>
    <t>Grade 3 Boys Mary Hanley B</t>
  </si>
  <si>
    <t>Grade 3 Boys Mary Hanley C</t>
  </si>
  <si>
    <t>Grade 3 Boys Meadowlark Christian A</t>
  </si>
  <si>
    <t>Grade 3 Boys Meadowlark Christian B</t>
  </si>
  <si>
    <t>Grade 3 Boys Menisa A</t>
  </si>
  <si>
    <t>Grade 3 Boys Michael A. Kostek A</t>
  </si>
  <si>
    <t>Grade 3 Boys Michael A. Kostek B</t>
  </si>
  <si>
    <t>Grade 3 Boys Michael A. Kostek C</t>
  </si>
  <si>
    <t>Grade 3 Boys Michael A. Kostek D</t>
  </si>
  <si>
    <t>Grade 3 Boys Parkallen A</t>
  </si>
  <si>
    <t>Grade 3 Boys Parkallen B</t>
  </si>
  <si>
    <t>Grade 3 Boys Parkallen C</t>
  </si>
  <si>
    <t>Grade 3 Boys Pine Street A</t>
  </si>
  <si>
    <t>Grade 3 Boys Pine Street B</t>
  </si>
  <si>
    <t>Grade 3 Boys Pine Street C</t>
  </si>
  <si>
    <t>Grade 3 Boys Princeton A</t>
  </si>
  <si>
    <t>Grade 3 Boys Rio Terrace A</t>
  </si>
  <si>
    <t>Grade 3 Boys Rio Terrace B</t>
  </si>
  <si>
    <t>Grade 3 Boys Rio Terrace C</t>
  </si>
  <si>
    <t>Grade 3 Boys St. Clement School A</t>
  </si>
  <si>
    <t>Grade 3 Boys St. Clement School B</t>
  </si>
  <si>
    <t>Grade 3 Boys Strathcona Christian Ac A</t>
  </si>
  <si>
    <t>Grade 3 Boys Strathcona Christian Ac B</t>
  </si>
  <si>
    <t>Grade 3 Boys Strathcona Christian Ac C</t>
  </si>
  <si>
    <t>Grade 3 Boys Strathcona Christian Ac D</t>
  </si>
  <si>
    <t>Grade 3 Boys Strathcona Christian Ac E</t>
  </si>
  <si>
    <t>Grade 3 Boys Strathcona Christian Ac F</t>
  </si>
  <si>
    <t>Grade 3 Boys Victoria A</t>
  </si>
  <si>
    <t>Grade 3 Boys Victoria B</t>
  </si>
  <si>
    <t>Grade 3 Boys Win Ferguson A</t>
  </si>
  <si>
    <t>Grade 3 Boys Win Ferguson B</t>
  </si>
  <si>
    <t>Grade 3 Boys Windsor Park A</t>
  </si>
  <si>
    <t>Grade 3 Boys Windsor Park B</t>
  </si>
  <si>
    <t>Grade 3 Boys Windsor Park C</t>
  </si>
  <si>
    <t>Grade 3 Girls Crawford Plains A</t>
  </si>
  <si>
    <t>Grade 3 Girls Crestwood A</t>
  </si>
  <si>
    <t>Grade 3 Girls Crestwood B</t>
  </si>
  <si>
    <t>Grade 3 Girls Crestwood C</t>
  </si>
  <si>
    <t>Grade 3 Girls Earl Buxton A</t>
  </si>
  <si>
    <t>Grade 3 Girls Earl Buxton B</t>
  </si>
  <si>
    <t>Grade 3 Girls Edmonton Christian West A</t>
  </si>
  <si>
    <t>Grade 3 Girls George H. Luck A</t>
  </si>
  <si>
    <t>Grade 3 Girls George P. Nicholson A</t>
  </si>
  <si>
    <t>Grade 3 Girls George P. Nicholson B</t>
  </si>
  <si>
    <t>Grade 3 Girls Holy Cross A</t>
  </si>
  <si>
    <t>Grade 3 Girls Holy Cross B</t>
  </si>
  <si>
    <t>Grade 3 Girls Lymburn School A</t>
  </si>
  <si>
    <t>Grade 3 Girls Mary Hanley A</t>
  </si>
  <si>
    <t>Grade 3 Girls Mary Hanley B</t>
  </si>
  <si>
    <t>Grade 3 Girls Meadowlark Christian A</t>
  </si>
  <si>
    <t>Grade 3 Girls Meadowlark Christian B</t>
  </si>
  <si>
    <t>Grade 3 Girls Meadowlark Christian C</t>
  </si>
  <si>
    <t>Grade 3 Girls Michael A. Kostek A</t>
  </si>
  <si>
    <t>Grade 3 Girls Michael A. Kostek B</t>
  </si>
  <si>
    <t>Grade 3 Girls Michael A. Kostek C</t>
  </si>
  <si>
    <t>Grade 3 Girls Michael A. Kostek D</t>
  </si>
  <si>
    <t>Grade 3 Girls Michael A. Kostek E</t>
  </si>
  <si>
    <t>Grade 3 Girls Michael A. Kostek F</t>
  </si>
  <si>
    <t>Grade 3 Girls Parkallen A</t>
  </si>
  <si>
    <t>Grade 3 Girls Pine Street A</t>
  </si>
  <si>
    <t>Grade 3 Girls Pine Street B</t>
  </si>
  <si>
    <t>Grade 3 Girls Rio Terrace A</t>
  </si>
  <si>
    <t>Grade 3 Girls Rio Terrace B</t>
  </si>
  <si>
    <t>Grade 3 Girls Rio Terrace C</t>
  </si>
  <si>
    <t>Grade 3 Girls St. Clement School A</t>
  </si>
  <si>
    <t>Grade 3 Girls Steinhauer A</t>
  </si>
  <si>
    <t>Grade 3 Girls Strathcona Christian Ac A</t>
  </si>
  <si>
    <t>Grade 3 Girls Strathcona Christian Ac B</t>
  </si>
  <si>
    <t>Grade 3 Girls Strathcona Christian Ac C</t>
  </si>
  <si>
    <t>Grade 3 Girls Strathcona Christian Ac D</t>
  </si>
  <si>
    <t>Grade 3 Girls Strathcona Christian Ac E</t>
  </si>
  <si>
    <t>Grade 3 Girls Victoria A</t>
  </si>
  <si>
    <t>Grade 3 Girls Win Ferguson A</t>
  </si>
  <si>
    <t>Grade 3 Girls Windsor Park A</t>
  </si>
  <si>
    <t>Grade 3 Girls Windsor Park B</t>
  </si>
  <si>
    <t>Grade 4 Boys Blessed Kateri A</t>
  </si>
  <si>
    <t>Grade 4 Boys Blessed Kateri B</t>
  </si>
  <si>
    <t>Grade 4 Boys Blessed Kateri C</t>
  </si>
  <si>
    <t>Grade 4 Boys Brander Gardens A</t>
  </si>
  <si>
    <t>Grade 4 Boys Brander Gardens B</t>
  </si>
  <si>
    <t>Grade 4 Boys Centennial A</t>
  </si>
  <si>
    <t>Grade 4 Boys Centennial B</t>
  </si>
  <si>
    <t>Grade 4 Boys Crawford Plains A</t>
  </si>
  <si>
    <t>Grade 4 Boys Crestwood A</t>
  </si>
  <si>
    <t>Grade 4 Boys Donnan A</t>
  </si>
  <si>
    <t>Grade 4 Boys Dunluce A</t>
  </si>
  <si>
    <t>Grade 4 Boys Dunluce B</t>
  </si>
  <si>
    <t>Grade 4 Boys Earl Buxton A</t>
  </si>
  <si>
    <t>Grade 4 Boys Earl Buxton B</t>
  </si>
  <si>
    <t>Grade 4 Boys Edmonton Christian West A</t>
  </si>
  <si>
    <t>Grade 4 Boys Ekota A</t>
  </si>
  <si>
    <t>Grade 4 Boys Ekota B</t>
  </si>
  <si>
    <t>Grade 4 Boys George H. Luck A</t>
  </si>
  <si>
    <t>Grade 4 Boys George H. Luck B</t>
  </si>
  <si>
    <t>Grade 4 Boys George P. Nicholson A</t>
  </si>
  <si>
    <t>Grade 4 Boys George P. Nicholson B</t>
  </si>
  <si>
    <t>Grade 4 Boys George P. Nicholson C</t>
  </si>
  <si>
    <t>Grade 4 Boys Greenview A</t>
  </si>
  <si>
    <t>Grade 4 Boys Greenview B</t>
  </si>
  <si>
    <t>Grade 4 Boys Lynnwood A</t>
  </si>
  <si>
    <t>Grade 4 Boys Lynnwood B</t>
  </si>
  <si>
    <t>Grade 4 Boys Mary Hanley A</t>
  </si>
  <si>
    <t>Grade 4 Boys Mary Hanley B</t>
  </si>
  <si>
    <t>Grade 4 Boys Michael A. Kostek</t>
  </si>
  <si>
    <t>Grade 4 Boys Michael A. Kostek A</t>
  </si>
  <si>
    <t>Grade 4 Boys Parkallen A</t>
  </si>
  <si>
    <t>Grade 4 Boys Patricia Heights A</t>
  </si>
  <si>
    <t>Grade 4 Boys Patricia Heights B</t>
  </si>
  <si>
    <t>Grade 4 Boys Patricia Heights C</t>
  </si>
  <si>
    <t>Grade 4 Boys Patricia Heights D</t>
  </si>
  <si>
    <t>Grade 4 Boys Pine Street A</t>
  </si>
  <si>
    <t>Grade 4 Boys Pine Street B</t>
  </si>
  <si>
    <t>Grade 4 Boys Pine Street C</t>
  </si>
  <si>
    <t>Grade 4 Boys Pine Street D</t>
  </si>
  <si>
    <t>Grade 4 Boys Pine Street E</t>
  </si>
  <si>
    <t>Grade 4 Boys Richard Secord A</t>
  </si>
  <si>
    <t>Grade 4 Boys Rio Terrace A</t>
  </si>
  <si>
    <t>Grade 4 Boys Rio Terrace B</t>
  </si>
  <si>
    <t>Grade 4 Boys St. Clement School A</t>
  </si>
  <si>
    <t>Grade 4 Boys St. Clement School B</t>
  </si>
  <si>
    <t>Grade 4 Boys St. Clement School C</t>
  </si>
  <si>
    <t>Grade 4 Boys Strathcona Christian Ac A</t>
  </si>
  <si>
    <t>Grade 4 Boys Strathcona Christian Ac B</t>
  </si>
  <si>
    <t>Grade 4 Boys Strathcona Christian Ac C</t>
  </si>
  <si>
    <t>Grade 4 Boys Uncas A</t>
  </si>
  <si>
    <t>Grade 4 Boys Uncas B</t>
  </si>
  <si>
    <t>Grade 4 Boys Victoria A</t>
  </si>
  <si>
    <t>Grade 4 Boys Wes Hosford A</t>
  </si>
  <si>
    <t>Grade 4 Boys Westbrook A</t>
  </si>
  <si>
    <t>Grade 4 Boys Westbrook B</t>
  </si>
  <si>
    <t>Grade 4 Boys Westbrook C</t>
  </si>
  <si>
    <t>Grade 4 Girls Belgravia A</t>
  </si>
  <si>
    <t>Grade 4 Girls Belgravia B</t>
  </si>
  <si>
    <t>Grade 4 Girls Blessed Kateri A</t>
  </si>
  <si>
    <t>Grade 4 Girls Centennial A</t>
  </si>
  <si>
    <t>Grade 4 Girls Centennial B</t>
  </si>
  <si>
    <t>Grade 4 Girls Centennial C</t>
  </si>
  <si>
    <t>Grade 4 Girls Crawford Plains A</t>
  </si>
  <si>
    <t>Grade 4 Girls Crawford Plains B</t>
  </si>
  <si>
    <t>Grade 4 Girls Crestwood A</t>
  </si>
  <si>
    <t>Grade 4 Girls Dunluce A</t>
  </si>
  <si>
    <t>Grade 4 Girls Dunluce B</t>
  </si>
  <si>
    <t>Grade 4 Girls Dunluce C</t>
  </si>
  <si>
    <t>Grade 4 Girls Earl Buxton A</t>
  </si>
  <si>
    <t>Grade 4 Girls Earl Buxton B</t>
  </si>
  <si>
    <t>Grade 4 Girls Elizabeth Finch A</t>
  </si>
  <si>
    <t>Grade 4 Girls Ellerslie Campus A</t>
  </si>
  <si>
    <t>Grade 4 Girls Fraser A</t>
  </si>
  <si>
    <t>Grade 4 Girls George P. Nicholson A</t>
  </si>
  <si>
    <t>Grade 4 Girls Holyrood A</t>
  </si>
  <si>
    <t>Grade 4 Girls King Edward A</t>
  </si>
  <si>
    <t>Grade 4 Girls Lymburn School A</t>
  </si>
  <si>
    <t>Grade 4 Girls Lymburn School B</t>
  </si>
  <si>
    <t>Grade 4 Girls Mary Hanley A</t>
  </si>
  <si>
    <t>Grade 4 Girls Mary Hanley B</t>
  </si>
  <si>
    <t>Grade 4 Girls Mary Hanley C</t>
  </si>
  <si>
    <t>Grade 4 Girls Menisa A</t>
  </si>
  <si>
    <t>Grade 4 Girls Menisa B</t>
  </si>
  <si>
    <t>Grade 4 Girls Michael A. Kostek A</t>
  </si>
  <si>
    <t>Grade 4 Girls Michael A. Kostek B</t>
  </si>
  <si>
    <t>Grade 4 Girls Parkallen A</t>
  </si>
  <si>
    <t>Grade 4 Girls Patricia Heights A</t>
  </si>
  <si>
    <t>Grade 4 Girls Patricia Heights B</t>
  </si>
  <si>
    <t>Grade 4 Girls Pine Street A</t>
  </si>
  <si>
    <t>Grade 4 Girls Pine Street B</t>
  </si>
  <si>
    <t>Grade 4 Girls Pine Street C</t>
  </si>
  <si>
    <t>Grade 4 Girls Pine Street D</t>
  </si>
  <si>
    <t>Grade 4 Girls Richard Secord A</t>
  </si>
  <si>
    <t>Grade 4 Girls Richard Secord B</t>
  </si>
  <si>
    <t>Grade 4 Girls St. Clement School A</t>
  </si>
  <si>
    <t>Grade 4 Girls Strathcona Christian Ac A</t>
  </si>
  <si>
    <t>Grade 4 Girls Strathcona Christian Ac B</t>
  </si>
  <si>
    <t>Grade 4 Girls Strathcona Christian Ac C</t>
  </si>
  <si>
    <t>Grade 4 Girls Strathcona Christian Ac D</t>
  </si>
  <si>
    <t>Grade 4 Girls Uncas A</t>
  </si>
  <si>
    <t>Grade 4 Girls Victoria A</t>
  </si>
  <si>
    <t>Grade 4 Girls Wes Hosford A</t>
  </si>
  <si>
    <t>Grade 4 Girls Wes Hosford B</t>
  </si>
  <si>
    <t>Grade 4 Girls Wes Hosford C</t>
  </si>
  <si>
    <t>Grade 4 Girls Westbrook A</t>
  </si>
  <si>
    <t>Grade 4 Girls Westbrook B</t>
  </si>
  <si>
    <t>Grade 4 Girls Win Ferguson A</t>
  </si>
  <si>
    <t>Grade 4 Girls Win Ferguson B</t>
  </si>
  <si>
    <t>Grade 5 Boys Barrhead Elementary A</t>
  </si>
  <si>
    <t>Grade 5 Boys Belgravia A</t>
  </si>
  <si>
    <t>Grade 5 Boys Belgravia B</t>
  </si>
  <si>
    <t>Grade 5 Boys Blessed Kateri A</t>
  </si>
  <si>
    <t>Grade 5 Boys Blessed Kateri B</t>
  </si>
  <si>
    <t>Grade 5 Boys Centennial A</t>
  </si>
  <si>
    <t>Grade 5 Boys Delton A</t>
  </si>
  <si>
    <t>Grade 5 Boys Delton B</t>
  </si>
  <si>
    <t>Grade 5 Boys Edmonton Khalsa School A</t>
  </si>
  <si>
    <t>Grade 5 Boys Ekota A</t>
  </si>
  <si>
    <t>Grade 5 Boys Fraser A</t>
  </si>
  <si>
    <t>Grade 5 Boys George H. Luck A</t>
  </si>
  <si>
    <t>Grade 5 Boys George H. Luck B</t>
  </si>
  <si>
    <t>Grade 5 Boys George P. Nicholson A</t>
  </si>
  <si>
    <t>Grade 5 Boys George P. Nicholson B</t>
  </si>
  <si>
    <t>Grade 5 Boys Greenview A</t>
  </si>
  <si>
    <t>Grade 5 Boys Greenview B</t>
  </si>
  <si>
    <t>Grade 5 Boys King Edward A</t>
  </si>
  <si>
    <t>Grade 5 Boys Lymburn School A</t>
  </si>
  <si>
    <t>Grade 5 Boys Lynnwood A</t>
  </si>
  <si>
    <t>Grade 5 Boys Malcolm Tweddle A</t>
  </si>
  <si>
    <t>Grade 5 Boys Mary Hanley A</t>
  </si>
  <si>
    <t>Grade 5 Boys Mary Hanley B</t>
  </si>
  <si>
    <t>Grade 5 Boys Patricia Heights A</t>
  </si>
  <si>
    <t>Grade 5 Boys Patricia Heights B</t>
  </si>
  <si>
    <t>Grade 5 Boys Pine Street A</t>
  </si>
  <si>
    <t>Grade 5 Boys Pine Street B</t>
  </si>
  <si>
    <t>Grade 5 Boys Rio Terrace A</t>
  </si>
  <si>
    <t>Grade 5 Boys Strathcona Christian Ac A</t>
  </si>
  <si>
    <t>Grade 5 Boys Strathcona Christian Ac B</t>
  </si>
  <si>
    <t>Grade 5 Boys Wes Hosford A</t>
  </si>
  <si>
    <t>Grade 5 Boys Wes Hosford B</t>
  </si>
  <si>
    <t>Grade 5 Boys Winterburn A</t>
  </si>
  <si>
    <t>Grade 5 Girls Barrhead Elementary A</t>
  </si>
  <si>
    <t>Grade 5 Girls Brander Gardens A</t>
  </si>
  <si>
    <t>Grade 5 Girls Centennial A</t>
  </si>
  <si>
    <t>Grade 5 Girls Centennial B</t>
  </si>
  <si>
    <t>Grade 5 Girls Delton A</t>
  </si>
  <si>
    <t>Grade 5 Girls Donnan A</t>
  </si>
  <si>
    <t>Grade 5 Girls Dunluce A</t>
  </si>
  <si>
    <t>Grade 5 Girls Dunluce B</t>
  </si>
  <si>
    <t>Grade 5 Girls Dunluce C</t>
  </si>
  <si>
    <t>Grade 5 Girls Edmonton Khalsa School A</t>
  </si>
  <si>
    <t>Grade 5 Girls Edmonton Khalsa School B</t>
  </si>
  <si>
    <t>Grade 5 Girls Ekota A</t>
  </si>
  <si>
    <t>Grade 5 Girls Fraser A</t>
  </si>
  <si>
    <t>Grade 5 Girls Fraser B</t>
  </si>
  <si>
    <t>Grade 5 Girls George P. Nicholson A</t>
  </si>
  <si>
    <t>Grade 5 Girls George P. Nicholson B</t>
  </si>
  <si>
    <t>Grade 5 Girls Greenview A</t>
  </si>
  <si>
    <t>Grade 5 Girls King Edward A</t>
  </si>
  <si>
    <t>Grade 5 Girls King Edward B</t>
  </si>
  <si>
    <t>Grade 5 Girls Lymburn School A</t>
  </si>
  <si>
    <t>Grade 5 Girls Menisa A</t>
  </si>
  <si>
    <t>Grade 5 Girls Michael A. Kostek A</t>
  </si>
  <si>
    <t>Grade 5 Girls Patricia Heights A</t>
  </si>
  <si>
    <t>Grade 5 Girls Pine Street A</t>
  </si>
  <si>
    <t>Grade 5 Girls Pine Street B</t>
  </si>
  <si>
    <t>Grade 5 Girls Pine Street C</t>
  </si>
  <si>
    <t>Grade 5 Girls Rio Terrace A</t>
  </si>
  <si>
    <t>Grade 5 Girls Rio Terrace B</t>
  </si>
  <si>
    <t>Grade 5 Girls Rio Terrace C</t>
  </si>
  <si>
    <t>Grade 5 Girls St. Clement School A</t>
  </si>
  <si>
    <t>Grade 5 Girls Strathcona Christian Ac</t>
  </si>
  <si>
    <t>Grade 5 Girls Strathcona Christian Ac A</t>
  </si>
  <si>
    <t>Grade 5 Girls Victoria A</t>
  </si>
  <si>
    <t>Grade 5 Girls Wes Hosford A</t>
  </si>
  <si>
    <t>Grade 5 Girls Westbrook A</t>
  </si>
  <si>
    <t>Grade 5 Girls Westbrook B</t>
  </si>
  <si>
    <t>Grade 5 Girls Windsor Park A</t>
  </si>
  <si>
    <t>Grade 5 Girls Windsor Park B</t>
  </si>
  <si>
    <t>Grade 6 Boys Barrhead Elementary A</t>
  </si>
  <si>
    <t>Grade 6 Boys Barrhead Elementary B</t>
  </si>
  <si>
    <t>Grade 6 Boys Blessed Kateri A</t>
  </si>
  <si>
    <t>Grade 6 Boys Centennial A</t>
  </si>
  <si>
    <t>Grade 6 Boys Earl Buxton A</t>
  </si>
  <si>
    <t>Grade 6 Boys Ekota A</t>
  </si>
  <si>
    <t>Grade 6 Boys George H. Luck A</t>
  </si>
  <si>
    <t>Grade 6 Boys George H. Luck B</t>
  </si>
  <si>
    <t>Grade 6 Boys George P. Nicholson A</t>
  </si>
  <si>
    <t>Grade 6 Boys George P. Nicholson B</t>
  </si>
  <si>
    <t>Grade 6 Boys Holyrood A</t>
  </si>
  <si>
    <t>Grade 6 Boys Keheewin A</t>
  </si>
  <si>
    <t>Grade 6 Boys Mary Hanley A</t>
  </si>
  <si>
    <t>Grade 6 Boys Mary Hanley B</t>
  </si>
  <si>
    <t>Grade 6 Boys Mary Hanley C</t>
  </si>
  <si>
    <t>Grade 6 Boys Mary Hanley D</t>
  </si>
  <si>
    <t>Grade 6 Boys Michael A. Kostek A</t>
  </si>
  <si>
    <t>Grade 6 Boys Michael A. Kostek B</t>
  </si>
  <si>
    <t>Grade 6 Boys Michael A. Kostek C</t>
  </si>
  <si>
    <t>Grade 6 Boys Parkallen A</t>
  </si>
  <si>
    <t>Grade 6 Boys Parkallen B</t>
  </si>
  <si>
    <t>Grade 6 Boys Parkallen C</t>
  </si>
  <si>
    <t>Grade 6 Boys Patricia Heights A</t>
  </si>
  <si>
    <t>Grade 6 Boys Patricia Heights B</t>
  </si>
  <si>
    <t>Grade 6 Boys Rio Terrace A</t>
  </si>
  <si>
    <t>Grade 6 Boys Rio Terrace B</t>
  </si>
  <si>
    <t>Grade 6 Boys Wes Hosford A</t>
  </si>
  <si>
    <t>Grade 6 Boys Win Ferguson A</t>
  </si>
  <si>
    <t>Grade 6 Girls Barrhead Elementary A</t>
  </si>
  <si>
    <t>Grade 6 Girls Barrhead Elementary B</t>
  </si>
  <si>
    <t>Grade 6 Girls Barrhead Elementary C</t>
  </si>
  <si>
    <t>Grade 6 Girls Barrhead Elementary D</t>
  </si>
  <si>
    <t>Grade 6 Girls Blessed Kateri A</t>
  </si>
  <si>
    <t>Grade 6 Girls Blessed Kateri B</t>
  </si>
  <si>
    <t>Grade 6 Girls Earl Buxton A</t>
  </si>
  <si>
    <t>Grade 6 Girls Earl Buxton B</t>
  </si>
  <si>
    <t>Grade 6 Girls Earl Buxton C</t>
  </si>
  <si>
    <t>Grade 6 Girls Earl Buxton D</t>
  </si>
  <si>
    <t>Grade 6 Girls Edmonton Christian West A</t>
  </si>
  <si>
    <t>Grade 6 Girls George P. Nicholson A</t>
  </si>
  <si>
    <t>Grade 6 Girls Holyrood A</t>
  </si>
  <si>
    <t>Grade 6 Girls Keheewin A</t>
  </si>
  <si>
    <t>Grade 6 Girls Lymburn School A</t>
  </si>
  <si>
    <t>Grade 6 Girls Lynnwood A</t>
  </si>
  <si>
    <t>Grade 6 Girls Lynnwood B</t>
  </si>
  <si>
    <t>Grade 6 Girls Lynnwood C</t>
  </si>
  <si>
    <t>Grade 6 Girls Mary Hanley A</t>
  </si>
  <si>
    <t>Grade 6 Girls Mary Hanley B</t>
  </si>
  <si>
    <t>Grade 6 Girls Mary Hanley C</t>
  </si>
  <si>
    <t>Grade 6 Girls Mary Hanley D</t>
  </si>
  <si>
    <t>Grade 6 Girls Meadowlark Christian A</t>
  </si>
  <si>
    <t>Grade 6 Girls Michael A. Kostek A</t>
  </si>
  <si>
    <t>Grade 6 Girls Michael A. Kostek B</t>
  </si>
  <si>
    <t>Grade 6 Girls Parkallen A</t>
  </si>
  <si>
    <t>Grade 6 Girls Parkallen B</t>
  </si>
  <si>
    <t>Grade 6 Girls Parkallen C</t>
  </si>
  <si>
    <t>Grade 6 Girls Pine Street A</t>
  </si>
  <si>
    <t>Grade 6 Girls Pine Street B</t>
  </si>
  <si>
    <t>Grade 6 Girls Rio Terrace A</t>
  </si>
  <si>
    <t>Grade 6 Girls Victoria A</t>
  </si>
  <si>
    <t>Grade 6 Girls Westbrook A</t>
  </si>
  <si>
    <t xml:space="preserve"> Total Points</t>
  </si>
  <si>
    <t>Races</t>
  </si>
  <si>
    <t>William Hawrelak Park (October 13) -- Grade 3 Girls 1200m</t>
  </si>
  <si>
    <t>William Hawrelak Park (October 13) -- Grade 3 Boys 1200m</t>
  </si>
  <si>
    <t>William Hawrelak Park (October 13) -- Grade 4 Girls 1600m</t>
  </si>
  <si>
    <t>William Hawrelak Park (October 13) -- Grade 4 Boys 1600m</t>
  </si>
  <si>
    <t>William Hawrelak Park (October 13) -- Grade 5 Girls 1600m</t>
  </si>
  <si>
    <t>William Hawrelak Park (October 13) -- Grade 5 Boys 1600m</t>
  </si>
  <si>
    <t>William Hawrelak Park (October 13) -- Grade 6 Girls 1600m</t>
  </si>
  <si>
    <t>William Hawrelak Park (October 13) -- Grade 6 Boys 1600m</t>
  </si>
  <si>
    <t>Suzuki Charter School A</t>
  </si>
  <si>
    <t>Aldergrove A</t>
  </si>
  <si>
    <t>Suzuki Charter School B</t>
  </si>
  <si>
    <t>Elizabeth Finch B</t>
  </si>
  <si>
    <t>Thorncliffe A</t>
  </si>
  <si>
    <t>Thorncliffe B</t>
  </si>
  <si>
    <t>Holyrood B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</si>
  <si>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</si>
  <si>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</si>
  <si>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</si>
  <si>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</si>
  <si>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</si>
  <si>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</si>
  <si>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</si>
  <si>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</si>
  <si>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John Barnett A</t>
  </si>
  <si>
    <t>Westglen A</t>
  </si>
  <si>
    <t>Grade 3 Boys Aldergrove A</t>
  </si>
  <si>
    <t>Grade 3 Boys Donnan A</t>
  </si>
  <si>
    <t>Grade 3 Boys Holy Cross B</t>
  </si>
  <si>
    <t>Grade 3 Boys Holyrood A</t>
  </si>
  <si>
    <t>Grade 3 Boys Malcolm Tweddle A</t>
  </si>
  <si>
    <t>Grade 3 Boys Suzuki Charter School A</t>
  </si>
  <si>
    <t>Grade 3 Girls Aldergrove A</t>
  </si>
  <si>
    <t>Grade 3 Girls Centennial A</t>
  </si>
  <si>
    <t>Grade 3 Girls Delton A</t>
  </si>
  <si>
    <t>Grade 3 Girls Earl Buxton C</t>
  </si>
  <si>
    <t>Grade 3 Girls Malcolm Tweddle A</t>
  </si>
  <si>
    <t>Grade 3 Girls Menisa A</t>
  </si>
  <si>
    <t>Grade 3 Girls Princeton A</t>
  </si>
  <si>
    <t>Grade 3 Girls Suzuki Charter School A</t>
  </si>
  <si>
    <t>Grade 3 Girls Victoria B</t>
  </si>
  <si>
    <t>Grade 4 Boys Holyrood A</t>
  </si>
  <si>
    <t>Grade 4 Boys John Barnett A</t>
  </si>
  <si>
    <t>Grade 4 Boys Steinhauer A</t>
  </si>
  <si>
    <t>Grade 4 Boys Suzuki Charter School A</t>
  </si>
  <si>
    <t>Grade 4 Boys Win Ferguson A</t>
  </si>
  <si>
    <t>Grade 4 Boys Windsor Park A</t>
  </si>
  <si>
    <t>Grade 4 Girls Brander Gardens A</t>
  </si>
  <si>
    <t>Grade 4 Girls Edmonton Christian West A</t>
  </si>
  <si>
    <t>Grade 4 Girls Edmonton Khalsa School A</t>
  </si>
  <si>
    <t>Grade 4 Girls Elizabeth Finch B</t>
  </si>
  <si>
    <t>Grade 4 Girls Greenview A</t>
  </si>
  <si>
    <t>Grade 4 Girls Keheewin A</t>
  </si>
  <si>
    <t>Grade 4 Girls Lynnwood A</t>
  </si>
  <si>
    <t>Grade 4 Girls Meadowlark Christian A</t>
  </si>
  <si>
    <t>Grade 4 Girls Rio Terrace A</t>
  </si>
  <si>
    <t>Grade 4 Girls Suzuki Charter School A</t>
  </si>
  <si>
    <t>Grade 4 Girls Suzuki Charter School B</t>
  </si>
  <si>
    <t>Grade 4 Girls Thorncliffe A</t>
  </si>
  <si>
    <t>Grade 5 Boys Crestwood A</t>
  </si>
  <si>
    <t>Grade 5 Boys Edmonton Khalsa School B</t>
  </si>
  <si>
    <t>Grade 5 Boys Holyrood A</t>
  </si>
  <si>
    <t>Grade 5 Boys John Barnett A</t>
  </si>
  <si>
    <t>Grade 5 Boys Michael A. Kostek A</t>
  </si>
  <si>
    <t>Grade 5 Boys Thorncliffe A</t>
  </si>
  <si>
    <t>Grade 5 Boys Thorncliffe B</t>
  </si>
  <si>
    <t>Grade 5 Boys Victoria A</t>
  </si>
  <si>
    <t>Grade 5 Boys Westbrook A</t>
  </si>
  <si>
    <t>Grade 5 Boys Westglen A</t>
  </si>
  <si>
    <t>Grade 5 Boys Windsor Park A</t>
  </si>
  <si>
    <t>Grade 5 Girls Belgravia A</t>
  </si>
  <si>
    <t>Grade 5 Girls Blessed Kateri A</t>
  </si>
  <si>
    <t>Grade 5 Girls Edmonton Christian West A</t>
  </si>
  <si>
    <t>Grade 5 Girls Holyrood A</t>
  </si>
  <si>
    <t>Grade 5 Girls John Barnett A</t>
  </si>
  <si>
    <t>Grade 5 Girls Mary Hanley A</t>
  </si>
  <si>
    <t>Grade 5 Girls Meadowlark Christian A</t>
  </si>
  <si>
    <t>Grade 5 Girls Parkallen A</t>
  </si>
  <si>
    <t>Grade 5 Girls Princeton A</t>
  </si>
  <si>
    <t>Grade 5 Girls Suzuki Charter School A</t>
  </si>
  <si>
    <t>Grade 5 Girls Suzuki Charter School B</t>
  </si>
  <si>
    <t>Grade 5 Girls Thorncliffe A</t>
  </si>
  <si>
    <t>Grade 5 Girls Uncas A</t>
  </si>
  <si>
    <t>Grade 6 Boys Crawford Plains A</t>
  </si>
  <si>
    <t>Grade 6 Boys Edmonton Khalsa School A</t>
  </si>
  <si>
    <t>Grade 6 Boys Fraser A</t>
  </si>
  <si>
    <t>Grade 6 Boys Holyrood B</t>
  </si>
  <si>
    <t>Grade 6 Boys Lynnwood A</t>
  </si>
  <si>
    <t>Grade 6 Boys Steinhauer A</t>
  </si>
  <si>
    <t>Grade 6 Boys Strathcona Christian Ac A</t>
  </si>
  <si>
    <t>Grade 6 Boys Victoria A</t>
  </si>
  <si>
    <t>Grade 6 Boys Westbrook A</t>
  </si>
  <si>
    <t>Grade 6 Boys Windsor Park A</t>
  </si>
  <si>
    <t>Grade 6 Girls Aldergrove A</t>
  </si>
  <si>
    <t>Grade 6 Girls Belgravia A</t>
  </si>
  <si>
    <t>Grade 6 Girls Centennial A</t>
  </si>
  <si>
    <t>Grade 6 Girls Crestwood A</t>
  </si>
  <si>
    <t>Grade 6 Girls Delton A</t>
  </si>
  <si>
    <t>Grade 6 Girls Edmonton Christian West B</t>
  </si>
  <si>
    <t>Grade 6 Girls Greenview A</t>
  </si>
  <si>
    <t>Grade 6 Girls Holyrood B</t>
  </si>
  <si>
    <t>Grade 6 Girls Lymburn School B</t>
  </si>
  <si>
    <t>Grade 6 Girls Malcolm Tweddle A</t>
  </si>
  <si>
    <t>Grade 6 Girls Menisa A</t>
  </si>
  <si>
    <t>Grade 6 Girls Patricia Heights A</t>
  </si>
  <si>
    <t>Grade 6 Girls St. Clement School A</t>
  </si>
  <si>
    <t>Grade 6 Girls Uncas A</t>
  </si>
  <si>
    <t>Grade 6 Girls Wes Hosford A</t>
  </si>
  <si>
    <t>Grade 6 Girls Win Ferguson 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</si>
</sst>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0"/>
  <sheetViews>
    <sheetView zoomScalePageLayoutView="0" workbookViewId="0" topLeftCell="A1">
      <pane ySplit="1635" topLeftCell="A682" activePane="bottomLeft" state="split"/>
      <selection pane="topLeft" activeCell="L1" sqref="L1:L16384"/>
      <selection pane="bottomLeft" activeCell="A683" sqref="A683"/>
    </sheetView>
  </sheetViews>
  <sheetFormatPr defaultColWidth="9.140625" defaultRowHeight="12.75"/>
  <cols>
    <col min="1" max="1" width="6.7109375" style="0" bestFit="1" customWidth="1"/>
    <col min="2" max="2" width="31.421875" style="0" bestFit="1" customWidth="1"/>
    <col min="3" max="3" width="9.421875" style="0" customWidth="1"/>
    <col min="4" max="4" width="9.28125" style="0" customWidth="1"/>
    <col min="5" max="5" width="9.57421875" style="0" customWidth="1"/>
    <col min="6" max="6" width="1.7109375" style="0" customWidth="1"/>
    <col min="7" max="7" width="9.57421875" style="0" customWidth="1"/>
    <col min="8" max="8" width="9.8515625" style="0" customWidth="1"/>
    <col min="9" max="9" width="9.7109375" style="0" customWidth="1"/>
    <col min="12" max="12" width="37.00390625" style="0" hidden="1" customWidth="1"/>
  </cols>
  <sheetData>
    <row r="1" ht="18">
      <c r="A1" s="4" t="s">
        <v>91</v>
      </c>
    </row>
    <row r="2" spans="1:12" ht="51">
      <c r="A2" s="3" t="s">
        <v>106</v>
      </c>
      <c r="B2" s="5" t="s">
        <v>0</v>
      </c>
      <c r="C2" s="3" t="s">
        <v>84</v>
      </c>
      <c r="D2" s="3" t="s">
        <v>85</v>
      </c>
      <c r="E2" s="3" t="s">
        <v>86</v>
      </c>
      <c r="F2" s="2"/>
      <c r="G2" s="3" t="s">
        <v>87</v>
      </c>
      <c r="H2" s="3" t="s">
        <v>88</v>
      </c>
      <c r="I2" s="3" t="s">
        <v>89</v>
      </c>
      <c r="J2" s="3" t="s">
        <v>95</v>
      </c>
      <c r="K2" s="3" t="s">
        <v>96</v>
      </c>
      <c r="L2" s="6" t="s">
        <v>153</v>
      </c>
    </row>
    <row r="3" ht="12.75">
      <c r="A3" s="1" t="s">
        <v>92</v>
      </c>
    </row>
    <row r="4" spans="1:12" ht="12.75">
      <c r="A4">
        <v>1</v>
      </c>
      <c r="B4" t="s">
        <v>1</v>
      </c>
      <c r="C4">
        <v>2</v>
      </c>
      <c r="D4">
        <v>3</v>
      </c>
      <c r="E4">
        <v>8</v>
      </c>
      <c r="G4">
        <f>IF(C4&lt;51,51-C4,1)</f>
        <v>49</v>
      </c>
      <c r="H4">
        <f>IF(D4&lt;51,51-D4,1)</f>
        <v>48</v>
      </c>
      <c r="I4">
        <f>IF(E4&lt;51,51-E4,1)</f>
        <v>43</v>
      </c>
      <c r="J4">
        <f>SUM(G4:I4)</f>
        <v>140</v>
      </c>
      <c r="K4">
        <f>RANK(J4,J$4:J$38,0)</f>
        <v>1</v>
      </c>
      <c r="L4" t="str">
        <f>CONCATENATE("Grade 3 Girls ",B4)</f>
        <v>Grade 3 Girls Windsor Park A</v>
      </c>
    </row>
    <row r="5" spans="1:12" ht="12.75">
      <c r="A5">
        <v>2</v>
      </c>
      <c r="B5" t="s">
        <v>2</v>
      </c>
      <c r="C5">
        <v>5</v>
      </c>
      <c r="D5">
        <v>6</v>
      </c>
      <c r="E5">
        <v>14</v>
      </c>
      <c r="G5">
        <f aca="true" t="shared" si="0" ref="G5:G38">IF(C5&lt;51,51-C5,1)</f>
        <v>46</v>
      </c>
      <c r="H5">
        <f aca="true" t="shared" si="1" ref="H5:H38">IF(D5&lt;51,51-D5,1)</f>
        <v>45</v>
      </c>
      <c r="I5">
        <f aca="true" t="shared" si="2" ref="I5:I38">IF(E5&lt;51,51-E5,1)</f>
        <v>37</v>
      </c>
      <c r="J5">
        <f aca="true" t="shared" si="3" ref="J5:J38">SUM(G5:I5)</f>
        <v>128</v>
      </c>
      <c r="K5">
        <f aca="true" t="shared" si="4" ref="K5:K38">RANK(J5,J$4:J$38,0)</f>
        <v>2</v>
      </c>
      <c r="L5" t="str">
        <f aca="true" t="shared" si="5" ref="L5:L38">CONCATENATE("Grade 3 Girls ",B5)</f>
        <v>Grade 3 Girls Rio Terrace A</v>
      </c>
    </row>
    <row r="6" spans="1:12" ht="12.75">
      <c r="A6">
        <v>3</v>
      </c>
      <c r="B6" t="s">
        <v>3</v>
      </c>
      <c r="C6">
        <v>9</v>
      </c>
      <c r="D6">
        <v>10</v>
      </c>
      <c r="E6">
        <v>24</v>
      </c>
      <c r="G6">
        <f t="shared" si="0"/>
        <v>42</v>
      </c>
      <c r="H6">
        <f t="shared" si="1"/>
        <v>41</v>
      </c>
      <c r="I6">
        <f t="shared" si="2"/>
        <v>27</v>
      </c>
      <c r="J6">
        <f t="shared" si="3"/>
        <v>110</v>
      </c>
      <c r="K6">
        <f t="shared" si="4"/>
        <v>3</v>
      </c>
      <c r="L6" t="str">
        <f t="shared" si="5"/>
        <v>Grade 3 Girls Windsor Park B</v>
      </c>
    </row>
    <row r="7" spans="1:12" ht="12.75">
      <c r="A7">
        <v>4</v>
      </c>
      <c r="B7" t="s">
        <v>4</v>
      </c>
      <c r="C7">
        <v>4</v>
      </c>
      <c r="D7">
        <v>13</v>
      </c>
      <c r="E7">
        <v>31</v>
      </c>
      <c r="G7">
        <f t="shared" si="0"/>
        <v>47</v>
      </c>
      <c r="H7">
        <f t="shared" si="1"/>
        <v>38</v>
      </c>
      <c r="I7">
        <f t="shared" si="2"/>
        <v>20</v>
      </c>
      <c r="J7">
        <f t="shared" si="3"/>
        <v>105</v>
      </c>
      <c r="K7">
        <f t="shared" si="4"/>
        <v>4</v>
      </c>
      <c r="L7" t="str">
        <f t="shared" si="5"/>
        <v>Grade 3 Girls Earl Buxton A</v>
      </c>
    </row>
    <row r="8" spans="1:12" ht="12.75">
      <c r="A8">
        <v>5</v>
      </c>
      <c r="B8" t="s">
        <v>5</v>
      </c>
      <c r="C8">
        <v>7</v>
      </c>
      <c r="D8">
        <v>15</v>
      </c>
      <c r="E8">
        <v>36</v>
      </c>
      <c r="G8">
        <f t="shared" si="0"/>
        <v>44</v>
      </c>
      <c r="H8">
        <f t="shared" si="1"/>
        <v>36</v>
      </c>
      <c r="I8">
        <f t="shared" si="2"/>
        <v>15</v>
      </c>
      <c r="J8">
        <f t="shared" si="3"/>
        <v>95</v>
      </c>
      <c r="K8">
        <f t="shared" si="4"/>
        <v>5</v>
      </c>
      <c r="L8" t="str">
        <f t="shared" si="5"/>
        <v>Grade 3 Girls Parkallen A</v>
      </c>
    </row>
    <row r="9" spans="1:12" ht="12.75">
      <c r="A9">
        <v>6</v>
      </c>
      <c r="B9" t="s">
        <v>6</v>
      </c>
      <c r="C9">
        <v>17</v>
      </c>
      <c r="D9">
        <v>21</v>
      </c>
      <c r="E9">
        <v>22</v>
      </c>
      <c r="G9">
        <f t="shared" si="0"/>
        <v>34</v>
      </c>
      <c r="H9">
        <f t="shared" si="1"/>
        <v>30</v>
      </c>
      <c r="I9">
        <f t="shared" si="2"/>
        <v>29</v>
      </c>
      <c r="J9">
        <f t="shared" si="3"/>
        <v>93</v>
      </c>
      <c r="K9">
        <f t="shared" si="4"/>
        <v>6</v>
      </c>
      <c r="L9" t="str">
        <f t="shared" si="5"/>
        <v>Grade 3 Girls Strathcona Christian Ac A</v>
      </c>
    </row>
    <row r="10" spans="1:12" ht="12.75">
      <c r="A10">
        <v>7</v>
      </c>
      <c r="B10" t="s">
        <v>7</v>
      </c>
      <c r="C10">
        <v>16</v>
      </c>
      <c r="D10">
        <v>33</v>
      </c>
      <c r="E10">
        <v>38</v>
      </c>
      <c r="G10">
        <f t="shared" si="0"/>
        <v>35</v>
      </c>
      <c r="H10">
        <f t="shared" si="1"/>
        <v>18</v>
      </c>
      <c r="I10">
        <f t="shared" si="2"/>
        <v>13</v>
      </c>
      <c r="J10">
        <f t="shared" si="3"/>
        <v>66</v>
      </c>
      <c r="K10">
        <f t="shared" si="4"/>
        <v>7</v>
      </c>
      <c r="L10" t="str">
        <f t="shared" si="5"/>
        <v>Grade 3 Girls Rio Terrace B</v>
      </c>
    </row>
    <row r="11" spans="1:12" ht="12.75">
      <c r="A11">
        <v>8</v>
      </c>
      <c r="B11" t="s">
        <v>8</v>
      </c>
      <c r="C11">
        <v>20</v>
      </c>
      <c r="D11">
        <v>26</v>
      </c>
      <c r="E11">
        <v>42</v>
      </c>
      <c r="G11">
        <f t="shared" si="0"/>
        <v>31</v>
      </c>
      <c r="H11">
        <f t="shared" si="1"/>
        <v>25</v>
      </c>
      <c r="I11">
        <f t="shared" si="2"/>
        <v>9</v>
      </c>
      <c r="J11">
        <f t="shared" si="3"/>
        <v>65</v>
      </c>
      <c r="K11">
        <f t="shared" si="4"/>
        <v>8</v>
      </c>
      <c r="L11" t="str">
        <f t="shared" si="5"/>
        <v>Grade 3 Girls Holy Cross A</v>
      </c>
    </row>
    <row r="12" spans="1:12" ht="12.75">
      <c r="A12">
        <v>9</v>
      </c>
      <c r="B12" t="s">
        <v>9</v>
      </c>
      <c r="C12">
        <v>19</v>
      </c>
      <c r="D12">
        <v>35</v>
      </c>
      <c r="E12">
        <v>45</v>
      </c>
      <c r="G12">
        <f t="shared" si="0"/>
        <v>32</v>
      </c>
      <c r="H12">
        <f t="shared" si="1"/>
        <v>16</v>
      </c>
      <c r="I12">
        <f t="shared" si="2"/>
        <v>6</v>
      </c>
      <c r="J12">
        <f t="shared" si="3"/>
        <v>54</v>
      </c>
      <c r="K12">
        <f t="shared" si="4"/>
        <v>9</v>
      </c>
      <c r="L12" t="str">
        <f t="shared" si="5"/>
        <v>Grade 3 Girls Pine Street A</v>
      </c>
    </row>
    <row r="13" spans="1:12" ht="12.75">
      <c r="A13">
        <v>10</v>
      </c>
      <c r="B13" t="s">
        <v>10</v>
      </c>
      <c r="C13">
        <v>23</v>
      </c>
      <c r="D13">
        <v>27</v>
      </c>
      <c r="E13">
        <v>53</v>
      </c>
      <c r="G13">
        <f t="shared" si="0"/>
        <v>28</v>
      </c>
      <c r="H13">
        <f t="shared" si="1"/>
        <v>24</v>
      </c>
      <c r="I13">
        <f t="shared" si="2"/>
        <v>1</v>
      </c>
      <c r="J13">
        <f t="shared" si="3"/>
        <v>53</v>
      </c>
      <c r="K13">
        <f t="shared" si="4"/>
        <v>10</v>
      </c>
      <c r="L13" t="str">
        <f t="shared" si="5"/>
        <v>Grade 3 Girls Victoria A</v>
      </c>
    </row>
    <row r="14" spans="1:12" ht="12.75">
      <c r="A14">
        <v>11</v>
      </c>
      <c r="B14" t="s">
        <v>11</v>
      </c>
      <c r="C14">
        <v>12</v>
      </c>
      <c r="D14">
        <v>46</v>
      </c>
      <c r="E14">
        <v>47</v>
      </c>
      <c r="G14">
        <f t="shared" si="0"/>
        <v>39</v>
      </c>
      <c r="H14">
        <f t="shared" si="1"/>
        <v>5</v>
      </c>
      <c r="I14">
        <f t="shared" si="2"/>
        <v>4</v>
      </c>
      <c r="J14">
        <f t="shared" si="3"/>
        <v>48</v>
      </c>
      <c r="K14">
        <f t="shared" si="4"/>
        <v>11</v>
      </c>
      <c r="L14" t="str">
        <f t="shared" si="5"/>
        <v>Grade 3 Girls Meadowlark Christian A</v>
      </c>
    </row>
    <row r="15" spans="1:12" ht="12.75">
      <c r="A15">
        <v>12</v>
      </c>
      <c r="B15" t="s">
        <v>12</v>
      </c>
      <c r="C15">
        <v>32</v>
      </c>
      <c r="D15">
        <v>34</v>
      </c>
      <c r="E15">
        <v>43</v>
      </c>
      <c r="G15">
        <f t="shared" si="0"/>
        <v>19</v>
      </c>
      <c r="H15">
        <f t="shared" si="1"/>
        <v>17</v>
      </c>
      <c r="I15">
        <f t="shared" si="2"/>
        <v>8</v>
      </c>
      <c r="J15">
        <f t="shared" si="3"/>
        <v>44</v>
      </c>
      <c r="K15">
        <f t="shared" si="4"/>
        <v>12</v>
      </c>
      <c r="L15" t="str">
        <f t="shared" si="5"/>
        <v>Grade 3 Girls Crestwood A</v>
      </c>
    </row>
    <row r="16" spans="1:12" ht="12.75">
      <c r="A16">
        <v>13</v>
      </c>
      <c r="B16" t="s">
        <v>13</v>
      </c>
      <c r="C16">
        <v>11</v>
      </c>
      <c r="D16">
        <v>54</v>
      </c>
      <c r="E16">
        <v>59</v>
      </c>
      <c r="G16">
        <f t="shared" si="0"/>
        <v>40</v>
      </c>
      <c r="H16">
        <f t="shared" si="1"/>
        <v>1</v>
      </c>
      <c r="I16">
        <f t="shared" si="2"/>
        <v>1</v>
      </c>
      <c r="J16">
        <f t="shared" si="3"/>
        <v>42</v>
      </c>
      <c r="K16">
        <f t="shared" si="4"/>
        <v>13</v>
      </c>
      <c r="L16" t="str">
        <f t="shared" si="5"/>
        <v>Grade 3 Girls Michael A. Kostek A</v>
      </c>
    </row>
    <row r="17" spans="1:12" ht="12.75">
      <c r="A17">
        <v>14</v>
      </c>
      <c r="B17" t="s">
        <v>14</v>
      </c>
      <c r="C17">
        <v>29</v>
      </c>
      <c r="D17">
        <v>41</v>
      </c>
      <c r="E17">
        <v>55</v>
      </c>
      <c r="G17">
        <f t="shared" si="0"/>
        <v>22</v>
      </c>
      <c r="H17">
        <f t="shared" si="1"/>
        <v>10</v>
      </c>
      <c r="I17">
        <f t="shared" si="2"/>
        <v>1</v>
      </c>
      <c r="J17">
        <f t="shared" si="3"/>
        <v>33</v>
      </c>
      <c r="K17">
        <f t="shared" si="4"/>
        <v>15</v>
      </c>
      <c r="L17" t="str">
        <f t="shared" si="5"/>
        <v>Grade 3 Girls Strathcona Christian Ac B</v>
      </c>
    </row>
    <row r="18" spans="1:12" ht="12.75">
      <c r="A18">
        <v>15</v>
      </c>
      <c r="B18" s="11" t="s">
        <v>33</v>
      </c>
      <c r="C18">
        <v>25</v>
      </c>
      <c r="D18">
        <v>49</v>
      </c>
      <c r="E18">
        <v>57</v>
      </c>
      <c r="G18">
        <f t="shared" si="0"/>
        <v>26</v>
      </c>
      <c r="H18">
        <f t="shared" si="1"/>
        <v>2</v>
      </c>
      <c r="I18">
        <f t="shared" si="2"/>
        <v>1</v>
      </c>
      <c r="J18">
        <f t="shared" si="3"/>
        <v>29</v>
      </c>
      <c r="K18">
        <f t="shared" si="4"/>
        <v>16</v>
      </c>
      <c r="L18" t="str">
        <f t="shared" si="5"/>
        <v>Grade 3 Girls Centennial A</v>
      </c>
    </row>
    <row r="19" spans="1:12" ht="12.75">
      <c r="A19">
        <v>16</v>
      </c>
      <c r="B19" t="s">
        <v>102</v>
      </c>
      <c r="C19">
        <v>39</v>
      </c>
      <c r="D19">
        <v>40</v>
      </c>
      <c r="E19">
        <v>62</v>
      </c>
      <c r="G19">
        <f t="shared" si="0"/>
        <v>12</v>
      </c>
      <c r="H19">
        <f t="shared" si="1"/>
        <v>11</v>
      </c>
      <c r="I19">
        <f t="shared" si="2"/>
        <v>1</v>
      </c>
      <c r="J19">
        <f t="shared" si="3"/>
        <v>24</v>
      </c>
      <c r="K19">
        <f t="shared" si="4"/>
        <v>17</v>
      </c>
      <c r="L19" t="str">
        <f t="shared" si="5"/>
        <v>Grade 3 Girls George P. Nicholson A</v>
      </c>
    </row>
    <row r="20" spans="1:12" ht="12.75">
      <c r="A20">
        <v>17</v>
      </c>
      <c r="B20" t="s">
        <v>15</v>
      </c>
      <c r="C20">
        <v>50</v>
      </c>
      <c r="D20">
        <v>51</v>
      </c>
      <c r="E20">
        <v>60</v>
      </c>
      <c r="G20">
        <f t="shared" si="0"/>
        <v>1</v>
      </c>
      <c r="H20">
        <f t="shared" si="1"/>
        <v>1</v>
      </c>
      <c r="I20">
        <f t="shared" si="2"/>
        <v>1</v>
      </c>
      <c r="J20">
        <f t="shared" si="3"/>
        <v>3</v>
      </c>
      <c r="K20">
        <f t="shared" si="4"/>
        <v>21</v>
      </c>
      <c r="L20" t="str">
        <f t="shared" si="5"/>
        <v>Grade 3 Girls Meadowlark Christian B</v>
      </c>
    </row>
    <row r="21" spans="1:12" ht="12.75">
      <c r="A21">
        <v>18</v>
      </c>
      <c r="B21" t="s">
        <v>16</v>
      </c>
      <c r="C21">
        <v>18</v>
      </c>
      <c r="D21">
        <v>64</v>
      </c>
      <c r="E21">
        <v>96</v>
      </c>
      <c r="G21">
        <f t="shared" si="0"/>
        <v>33</v>
      </c>
      <c r="H21">
        <f t="shared" si="1"/>
        <v>1</v>
      </c>
      <c r="I21">
        <f t="shared" si="2"/>
        <v>1</v>
      </c>
      <c r="J21">
        <f t="shared" si="3"/>
        <v>35</v>
      </c>
      <c r="K21">
        <f t="shared" si="4"/>
        <v>14</v>
      </c>
      <c r="L21" t="str">
        <f t="shared" si="5"/>
        <v>Grade 3 Girls Edmonton Christian West A</v>
      </c>
    </row>
    <row r="22" spans="1:12" ht="12.75">
      <c r="A22">
        <v>19</v>
      </c>
      <c r="B22" t="s">
        <v>17</v>
      </c>
      <c r="C22">
        <v>48</v>
      </c>
      <c r="D22">
        <v>63</v>
      </c>
      <c r="E22">
        <v>86</v>
      </c>
      <c r="G22">
        <f t="shared" si="0"/>
        <v>3</v>
      </c>
      <c r="H22">
        <f t="shared" si="1"/>
        <v>1</v>
      </c>
      <c r="I22">
        <f t="shared" si="2"/>
        <v>1</v>
      </c>
      <c r="J22">
        <f t="shared" si="3"/>
        <v>5</v>
      </c>
      <c r="K22">
        <f t="shared" si="4"/>
        <v>20</v>
      </c>
      <c r="L22" t="str">
        <f t="shared" si="5"/>
        <v>Grade 3 Girls Rio Terrace C</v>
      </c>
    </row>
    <row r="23" spans="1:12" ht="12.75">
      <c r="A23">
        <v>20</v>
      </c>
      <c r="B23" t="s">
        <v>18</v>
      </c>
      <c r="C23">
        <v>68</v>
      </c>
      <c r="D23">
        <v>70</v>
      </c>
      <c r="E23">
        <v>71</v>
      </c>
      <c r="G23">
        <f t="shared" si="0"/>
        <v>1</v>
      </c>
      <c r="H23">
        <f t="shared" si="1"/>
        <v>1</v>
      </c>
      <c r="I23">
        <f t="shared" si="2"/>
        <v>1</v>
      </c>
      <c r="J23">
        <f t="shared" si="3"/>
        <v>3</v>
      </c>
      <c r="K23">
        <f t="shared" si="4"/>
        <v>21</v>
      </c>
      <c r="L23" t="str">
        <f t="shared" si="5"/>
        <v>Grade 3 Girls Crestwood B</v>
      </c>
    </row>
    <row r="24" spans="1:12" ht="12.75">
      <c r="A24">
        <v>21</v>
      </c>
      <c r="B24" t="s">
        <v>19</v>
      </c>
      <c r="C24">
        <v>56</v>
      </c>
      <c r="D24">
        <v>67</v>
      </c>
      <c r="E24">
        <v>89</v>
      </c>
      <c r="G24">
        <f t="shared" si="0"/>
        <v>1</v>
      </c>
      <c r="H24">
        <f t="shared" si="1"/>
        <v>1</v>
      </c>
      <c r="I24">
        <f t="shared" si="2"/>
        <v>1</v>
      </c>
      <c r="J24">
        <f t="shared" si="3"/>
        <v>3</v>
      </c>
      <c r="K24">
        <f t="shared" si="4"/>
        <v>21</v>
      </c>
      <c r="L24" t="str">
        <f t="shared" si="5"/>
        <v>Grade 3 Girls Strathcona Christian Ac C</v>
      </c>
    </row>
    <row r="25" spans="1:12" ht="12.75">
      <c r="A25">
        <v>22</v>
      </c>
      <c r="B25" t="s">
        <v>20</v>
      </c>
      <c r="C25">
        <v>66</v>
      </c>
      <c r="D25">
        <v>73</v>
      </c>
      <c r="E25">
        <v>74</v>
      </c>
      <c r="G25">
        <f t="shared" si="0"/>
        <v>1</v>
      </c>
      <c r="H25">
        <f t="shared" si="1"/>
        <v>1</v>
      </c>
      <c r="I25">
        <f t="shared" si="2"/>
        <v>1</v>
      </c>
      <c r="J25">
        <f t="shared" si="3"/>
        <v>3</v>
      </c>
      <c r="K25">
        <f t="shared" si="4"/>
        <v>21</v>
      </c>
      <c r="L25" t="str">
        <f t="shared" si="5"/>
        <v>Grade 3 Girls Michael A. Kostek B</v>
      </c>
    </row>
    <row r="26" spans="1:12" ht="12.75">
      <c r="A26">
        <v>23</v>
      </c>
      <c r="B26" t="s">
        <v>21</v>
      </c>
      <c r="C26">
        <v>52</v>
      </c>
      <c r="D26">
        <v>76</v>
      </c>
      <c r="E26">
        <v>87</v>
      </c>
      <c r="G26">
        <f t="shared" si="0"/>
        <v>1</v>
      </c>
      <c r="H26">
        <f t="shared" si="1"/>
        <v>1</v>
      </c>
      <c r="I26">
        <f t="shared" si="2"/>
        <v>1</v>
      </c>
      <c r="J26">
        <f t="shared" si="3"/>
        <v>3</v>
      </c>
      <c r="K26">
        <f t="shared" si="4"/>
        <v>21</v>
      </c>
      <c r="L26" t="str">
        <f t="shared" si="5"/>
        <v>Grade 3 Girls Pine Street B</v>
      </c>
    </row>
    <row r="27" spans="1:12" ht="12.75">
      <c r="A27">
        <v>24</v>
      </c>
      <c r="B27" t="s">
        <v>22</v>
      </c>
      <c r="C27">
        <v>44</v>
      </c>
      <c r="D27">
        <v>84</v>
      </c>
      <c r="E27">
        <v>103</v>
      </c>
      <c r="G27">
        <f t="shared" si="0"/>
        <v>7</v>
      </c>
      <c r="H27">
        <f t="shared" si="1"/>
        <v>1</v>
      </c>
      <c r="I27">
        <f t="shared" si="2"/>
        <v>1</v>
      </c>
      <c r="J27">
        <f t="shared" si="3"/>
        <v>9</v>
      </c>
      <c r="K27">
        <f t="shared" si="4"/>
        <v>19</v>
      </c>
      <c r="L27" t="str">
        <f t="shared" si="5"/>
        <v>Grade 3 Girls Holy Cross B</v>
      </c>
    </row>
    <row r="28" spans="1:12" ht="12.75">
      <c r="A28">
        <v>25</v>
      </c>
      <c r="B28" t="s">
        <v>23</v>
      </c>
      <c r="C28">
        <v>75</v>
      </c>
      <c r="D28">
        <v>78</v>
      </c>
      <c r="E28">
        <v>79</v>
      </c>
      <c r="G28">
        <f t="shared" si="0"/>
        <v>1</v>
      </c>
      <c r="H28">
        <f t="shared" si="1"/>
        <v>1</v>
      </c>
      <c r="I28">
        <f t="shared" si="2"/>
        <v>1</v>
      </c>
      <c r="J28">
        <f t="shared" si="3"/>
        <v>3</v>
      </c>
      <c r="K28">
        <f t="shared" si="4"/>
        <v>21</v>
      </c>
      <c r="L28" t="str">
        <f t="shared" si="5"/>
        <v>Grade 3 Girls Michael A. Kostek C</v>
      </c>
    </row>
    <row r="29" spans="1:12" ht="12.75">
      <c r="A29">
        <v>26</v>
      </c>
      <c r="B29" t="s">
        <v>24</v>
      </c>
      <c r="C29">
        <v>65</v>
      </c>
      <c r="D29">
        <v>69</v>
      </c>
      <c r="E29">
        <v>121</v>
      </c>
      <c r="G29">
        <f t="shared" si="0"/>
        <v>1</v>
      </c>
      <c r="H29">
        <f t="shared" si="1"/>
        <v>1</v>
      </c>
      <c r="I29">
        <f t="shared" si="2"/>
        <v>1</v>
      </c>
      <c r="J29">
        <f t="shared" si="3"/>
        <v>3</v>
      </c>
      <c r="K29">
        <f t="shared" si="4"/>
        <v>21</v>
      </c>
      <c r="L29" t="str">
        <f t="shared" si="5"/>
        <v>Grade 3 Girls Meadowlark Christian C</v>
      </c>
    </row>
    <row r="30" spans="1:12" ht="12.75">
      <c r="A30">
        <v>27</v>
      </c>
      <c r="B30" t="s">
        <v>25</v>
      </c>
      <c r="C30">
        <v>72</v>
      </c>
      <c r="D30">
        <v>77</v>
      </c>
      <c r="E30">
        <v>110</v>
      </c>
      <c r="G30">
        <f t="shared" si="0"/>
        <v>1</v>
      </c>
      <c r="H30">
        <f t="shared" si="1"/>
        <v>1</v>
      </c>
      <c r="I30">
        <f t="shared" si="2"/>
        <v>1</v>
      </c>
      <c r="J30">
        <f t="shared" si="3"/>
        <v>3</v>
      </c>
      <c r="K30">
        <f t="shared" si="4"/>
        <v>21</v>
      </c>
      <c r="L30" t="str">
        <f t="shared" si="5"/>
        <v>Grade 3 Girls Earl Buxton B</v>
      </c>
    </row>
    <row r="31" spans="1:12" ht="12.75">
      <c r="A31">
        <v>28</v>
      </c>
      <c r="B31" t="s">
        <v>26</v>
      </c>
      <c r="C31">
        <v>80</v>
      </c>
      <c r="D31">
        <v>81</v>
      </c>
      <c r="E31">
        <v>99</v>
      </c>
      <c r="G31">
        <f t="shared" si="0"/>
        <v>1</v>
      </c>
      <c r="H31">
        <f t="shared" si="1"/>
        <v>1</v>
      </c>
      <c r="I31">
        <f t="shared" si="2"/>
        <v>1</v>
      </c>
      <c r="J31">
        <f t="shared" si="3"/>
        <v>3</v>
      </c>
      <c r="K31">
        <f t="shared" si="4"/>
        <v>21</v>
      </c>
      <c r="L31" t="str">
        <f t="shared" si="5"/>
        <v>Grade 3 Girls Win Ferguson A</v>
      </c>
    </row>
    <row r="32" spans="1:12" ht="12.75">
      <c r="A32">
        <v>29</v>
      </c>
      <c r="B32" t="s">
        <v>27</v>
      </c>
      <c r="C32">
        <v>83</v>
      </c>
      <c r="D32">
        <v>88</v>
      </c>
      <c r="E32">
        <v>90</v>
      </c>
      <c r="G32">
        <f t="shared" si="0"/>
        <v>1</v>
      </c>
      <c r="H32">
        <f t="shared" si="1"/>
        <v>1</v>
      </c>
      <c r="I32">
        <f t="shared" si="2"/>
        <v>1</v>
      </c>
      <c r="J32">
        <f t="shared" si="3"/>
        <v>3</v>
      </c>
      <c r="K32">
        <f t="shared" si="4"/>
        <v>21</v>
      </c>
      <c r="L32" t="str">
        <f t="shared" si="5"/>
        <v>Grade 3 Girls Michael A. Kostek D</v>
      </c>
    </row>
    <row r="33" spans="1:12" ht="12.75">
      <c r="A33">
        <v>30</v>
      </c>
      <c r="B33" t="s">
        <v>28</v>
      </c>
      <c r="C33">
        <v>91</v>
      </c>
      <c r="D33">
        <v>92</v>
      </c>
      <c r="E33">
        <v>93</v>
      </c>
      <c r="G33">
        <f t="shared" si="0"/>
        <v>1</v>
      </c>
      <c r="H33">
        <f t="shared" si="1"/>
        <v>1</v>
      </c>
      <c r="I33">
        <f t="shared" si="2"/>
        <v>1</v>
      </c>
      <c r="J33">
        <f t="shared" si="3"/>
        <v>3</v>
      </c>
      <c r="K33">
        <f t="shared" si="4"/>
        <v>21</v>
      </c>
      <c r="L33" t="str">
        <f t="shared" si="5"/>
        <v>Grade 3 Girls Strathcona Christian Ac D</v>
      </c>
    </row>
    <row r="34" spans="1:12" ht="12.75">
      <c r="A34">
        <v>31</v>
      </c>
      <c r="B34" s="11" t="s">
        <v>513</v>
      </c>
      <c r="C34">
        <v>37</v>
      </c>
      <c r="D34">
        <v>111</v>
      </c>
      <c r="E34">
        <v>130</v>
      </c>
      <c r="G34">
        <f t="shared" si="0"/>
        <v>14</v>
      </c>
      <c r="H34">
        <f t="shared" si="1"/>
        <v>1</v>
      </c>
      <c r="I34">
        <f t="shared" si="2"/>
        <v>1</v>
      </c>
      <c r="J34">
        <f t="shared" si="3"/>
        <v>16</v>
      </c>
      <c r="K34">
        <f t="shared" si="4"/>
        <v>18</v>
      </c>
      <c r="L34" t="str">
        <f t="shared" si="5"/>
        <v>Grade 3 Girls Aldergrove A</v>
      </c>
    </row>
    <row r="35" spans="1:12" ht="12.75">
      <c r="A35">
        <v>32</v>
      </c>
      <c r="B35" t="s">
        <v>103</v>
      </c>
      <c r="C35">
        <v>95</v>
      </c>
      <c r="D35">
        <v>102</v>
      </c>
      <c r="E35">
        <v>107</v>
      </c>
      <c r="G35">
        <f t="shared" si="0"/>
        <v>1</v>
      </c>
      <c r="H35">
        <f t="shared" si="1"/>
        <v>1</v>
      </c>
      <c r="I35">
        <f t="shared" si="2"/>
        <v>1</v>
      </c>
      <c r="J35">
        <f t="shared" si="3"/>
        <v>3</v>
      </c>
      <c r="K35">
        <f t="shared" si="4"/>
        <v>21</v>
      </c>
      <c r="L35" t="str">
        <f t="shared" si="5"/>
        <v>Grade 3 Girls George P. Nicholson B</v>
      </c>
    </row>
    <row r="36" spans="1:12" ht="12.75">
      <c r="A36">
        <v>33</v>
      </c>
      <c r="B36" t="s">
        <v>29</v>
      </c>
      <c r="C36">
        <v>100</v>
      </c>
      <c r="D36">
        <v>108</v>
      </c>
      <c r="E36">
        <v>116</v>
      </c>
      <c r="G36">
        <f t="shared" si="0"/>
        <v>1</v>
      </c>
      <c r="H36">
        <f t="shared" si="1"/>
        <v>1</v>
      </c>
      <c r="I36">
        <f t="shared" si="2"/>
        <v>1</v>
      </c>
      <c r="J36">
        <f t="shared" si="3"/>
        <v>3</v>
      </c>
      <c r="K36">
        <f t="shared" si="4"/>
        <v>21</v>
      </c>
      <c r="L36" t="str">
        <f t="shared" si="5"/>
        <v>Grade 3 Girls Michael A. Kostek E</v>
      </c>
    </row>
    <row r="37" spans="1:12" ht="12.75">
      <c r="A37">
        <v>34</v>
      </c>
      <c r="B37" t="s">
        <v>30</v>
      </c>
      <c r="C37">
        <v>94</v>
      </c>
      <c r="D37">
        <v>114</v>
      </c>
      <c r="E37">
        <v>124</v>
      </c>
      <c r="G37">
        <f t="shared" si="0"/>
        <v>1</v>
      </c>
      <c r="H37">
        <f t="shared" si="1"/>
        <v>1</v>
      </c>
      <c r="I37">
        <f t="shared" si="2"/>
        <v>1</v>
      </c>
      <c r="J37">
        <f t="shared" si="3"/>
        <v>3</v>
      </c>
      <c r="K37">
        <f t="shared" si="4"/>
        <v>21</v>
      </c>
      <c r="L37" t="str">
        <f t="shared" si="5"/>
        <v>Grade 3 Girls Strathcona Christian Ac E</v>
      </c>
    </row>
    <row r="38" spans="1:12" ht="12.75">
      <c r="A38">
        <v>35</v>
      </c>
      <c r="B38" s="11" t="s">
        <v>77</v>
      </c>
      <c r="C38">
        <v>109</v>
      </c>
      <c r="D38">
        <v>119</v>
      </c>
      <c r="E38">
        <v>128</v>
      </c>
      <c r="G38">
        <f t="shared" si="0"/>
        <v>1</v>
      </c>
      <c r="H38">
        <f t="shared" si="1"/>
        <v>1</v>
      </c>
      <c r="I38">
        <f t="shared" si="2"/>
        <v>1</v>
      </c>
      <c r="J38">
        <f t="shared" si="3"/>
        <v>3</v>
      </c>
      <c r="K38">
        <f t="shared" si="4"/>
        <v>21</v>
      </c>
      <c r="L38" t="str">
        <f t="shared" si="5"/>
        <v>Grade 3 Girls Delton A</v>
      </c>
    </row>
    <row r="39" spans="10:12" ht="12.75">
      <c r="J39">
        <f>SUM(J4:J38)</f>
        <v>1239</v>
      </c>
      <c r="L39" s="1" t="s">
        <v>519</v>
      </c>
    </row>
    <row r="40" ht="12.75">
      <c r="L40" s="1"/>
    </row>
    <row r="41" ht="12.75">
      <c r="A41" s="1" t="s">
        <v>93</v>
      </c>
    </row>
    <row r="42" spans="1:12" ht="12.75">
      <c r="A42">
        <v>1</v>
      </c>
      <c r="B42" t="s">
        <v>1</v>
      </c>
      <c r="C42">
        <v>6</v>
      </c>
      <c r="D42">
        <v>11</v>
      </c>
      <c r="E42">
        <v>12</v>
      </c>
      <c r="G42">
        <f>IF(C42&lt;51,51-C42,1)</f>
        <v>45</v>
      </c>
      <c r="H42">
        <f>IF(D42&lt;51,51-D42,1)</f>
        <v>40</v>
      </c>
      <c r="I42">
        <f>IF(E42&lt;51,51-E42,1)</f>
        <v>39</v>
      </c>
      <c r="J42">
        <f>SUM(G42:I42)</f>
        <v>124</v>
      </c>
      <c r="K42">
        <f>RANK(J42,J$42:J$91,0)</f>
        <v>1</v>
      </c>
      <c r="L42" t="str">
        <f>CONCATENATE("Grade 3 Boys ",B42)</f>
        <v>Grade 3 Boys Windsor Park A</v>
      </c>
    </row>
    <row r="43" spans="1:12" ht="12.75">
      <c r="A43">
        <v>2</v>
      </c>
      <c r="B43" t="s">
        <v>102</v>
      </c>
      <c r="C43">
        <v>1</v>
      </c>
      <c r="D43">
        <v>8</v>
      </c>
      <c r="E43">
        <v>26</v>
      </c>
      <c r="G43">
        <f aca="true" t="shared" si="6" ref="G43:G91">IF(C43&lt;51,51-C43,1)</f>
        <v>50</v>
      </c>
      <c r="H43">
        <f aca="true" t="shared" si="7" ref="H43:H91">IF(D43&lt;51,51-D43,1)</f>
        <v>43</v>
      </c>
      <c r="I43">
        <f aca="true" t="shared" si="8" ref="I43:I91">IF(E43&lt;51,51-E43,1)</f>
        <v>25</v>
      </c>
      <c r="J43">
        <f aca="true" t="shared" si="9" ref="J43:J91">SUM(G43:I43)</f>
        <v>118</v>
      </c>
      <c r="K43">
        <f aca="true" t="shared" si="10" ref="K43:K91">RANK(J43,J$42:J$91,0)</f>
        <v>2</v>
      </c>
      <c r="L43" t="str">
        <f aca="true" t="shared" si="11" ref="L43:L91">CONCATENATE("Grade 3 Boys ",B43)</f>
        <v>Grade 3 Boys George P. Nicholson A</v>
      </c>
    </row>
    <row r="44" spans="1:12" ht="12.75">
      <c r="A44">
        <v>3</v>
      </c>
      <c r="B44" t="s">
        <v>5</v>
      </c>
      <c r="C44">
        <v>7</v>
      </c>
      <c r="D44">
        <v>19</v>
      </c>
      <c r="E44">
        <v>21</v>
      </c>
      <c r="G44">
        <f t="shared" si="6"/>
        <v>44</v>
      </c>
      <c r="H44">
        <f t="shared" si="7"/>
        <v>32</v>
      </c>
      <c r="I44">
        <f t="shared" si="8"/>
        <v>30</v>
      </c>
      <c r="J44">
        <f t="shared" si="9"/>
        <v>106</v>
      </c>
      <c r="K44">
        <f t="shared" si="10"/>
        <v>3</v>
      </c>
      <c r="L44" t="str">
        <f t="shared" si="11"/>
        <v>Grade 3 Boys Parkallen A</v>
      </c>
    </row>
    <row r="45" spans="1:12" ht="12.75">
      <c r="A45">
        <v>4</v>
      </c>
      <c r="B45" t="s">
        <v>6</v>
      </c>
      <c r="C45">
        <v>15</v>
      </c>
      <c r="D45">
        <v>16</v>
      </c>
      <c r="E45">
        <v>33</v>
      </c>
      <c r="G45">
        <f t="shared" si="6"/>
        <v>36</v>
      </c>
      <c r="H45">
        <f t="shared" si="7"/>
        <v>35</v>
      </c>
      <c r="I45">
        <f t="shared" si="8"/>
        <v>18</v>
      </c>
      <c r="J45">
        <f t="shared" si="9"/>
        <v>89</v>
      </c>
      <c r="K45">
        <f t="shared" si="10"/>
        <v>4</v>
      </c>
      <c r="L45" t="str">
        <f t="shared" si="11"/>
        <v>Grade 3 Boys Strathcona Christian Ac A</v>
      </c>
    </row>
    <row r="46" spans="1:12" ht="12.75">
      <c r="A46">
        <v>5</v>
      </c>
      <c r="B46" t="s">
        <v>16</v>
      </c>
      <c r="C46">
        <v>22</v>
      </c>
      <c r="D46">
        <v>23</v>
      </c>
      <c r="E46">
        <v>25</v>
      </c>
      <c r="G46">
        <f t="shared" si="6"/>
        <v>29</v>
      </c>
      <c r="H46">
        <f t="shared" si="7"/>
        <v>28</v>
      </c>
      <c r="I46">
        <f t="shared" si="8"/>
        <v>26</v>
      </c>
      <c r="J46">
        <f t="shared" si="9"/>
        <v>83</v>
      </c>
      <c r="K46">
        <f t="shared" si="10"/>
        <v>5</v>
      </c>
      <c r="L46" t="str">
        <f t="shared" si="11"/>
        <v>Grade 3 Boys Edmonton Christian West A</v>
      </c>
    </row>
    <row r="47" spans="1:12" ht="12.75">
      <c r="A47">
        <v>6</v>
      </c>
      <c r="B47" t="s">
        <v>3</v>
      </c>
      <c r="C47">
        <v>14</v>
      </c>
      <c r="D47">
        <v>32</v>
      </c>
      <c r="E47">
        <v>34</v>
      </c>
      <c r="G47">
        <f t="shared" si="6"/>
        <v>37</v>
      </c>
      <c r="H47">
        <f t="shared" si="7"/>
        <v>19</v>
      </c>
      <c r="I47">
        <f t="shared" si="8"/>
        <v>17</v>
      </c>
      <c r="J47">
        <f t="shared" si="9"/>
        <v>73</v>
      </c>
      <c r="K47">
        <f t="shared" si="10"/>
        <v>6</v>
      </c>
      <c r="L47" t="str">
        <f t="shared" si="11"/>
        <v>Grade 3 Boys Windsor Park B</v>
      </c>
    </row>
    <row r="48" spans="1:12" ht="12.75">
      <c r="A48">
        <v>7</v>
      </c>
      <c r="B48" t="s">
        <v>31</v>
      </c>
      <c r="C48">
        <v>2</v>
      </c>
      <c r="D48">
        <v>49</v>
      </c>
      <c r="E48">
        <v>50</v>
      </c>
      <c r="G48">
        <f t="shared" si="6"/>
        <v>49</v>
      </c>
      <c r="H48">
        <f t="shared" si="7"/>
        <v>2</v>
      </c>
      <c r="I48">
        <f t="shared" si="8"/>
        <v>1</v>
      </c>
      <c r="J48">
        <f t="shared" si="9"/>
        <v>52</v>
      </c>
      <c r="K48">
        <f t="shared" si="10"/>
        <v>8</v>
      </c>
      <c r="L48" t="str">
        <f t="shared" si="11"/>
        <v>Grade 3 Boys Belgravia A</v>
      </c>
    </row>
    <row r="49" spans="1:12" ht="12.75">
      <c r="A49">
        <v>8</v>
      </c>
      <c r="B49" t="s">
        <v>32</v>
      </c>
      <c r="C49">
        <v>24</v>
      </c>
      <c r="D49">
        <v>41</v>
      </c>
      <c r="E49">
        <v>48</v>
      </c>
      <c r="G49">
        <f t="shared" si="6"/>
        <v>27</v>
      </c>
      <c r="H49">
        <f t="shared" si="7"/>
        <v>10</v>
      </c>
      <c r="I49">
        <f t="shared" si="8"/>
        <v>3</v>
      </c>
      <c r="J49">
        <f t="shared" si="9"/>
        <v>40</v>
      </c>
      <c r="K49">
        <f t="shared" si="10"/>
        <v>11</v>
      </c>
      <c r="L49" t="str">
        <f t="shared" si="11"/>
        <v>Grade 3 Boys Greenview A</v>
      </c>
    </row>
    <row r="50" spans="1:12" ht="12.75">
      <c r="A50">
        <v>9</v>
      </c>
      <c r="B50" t="s">
        <v>33</v>
      </c>
      <c r="C50">
        <v>13</v>
      </c>
      <c r="D50">
        <v>45</v>
      </c>
      <c r="E50">
        <v>56</v>
      </c>
      <c r="G50">
        <f t="shared" si="6"/>
        <v>38</v>
      </c>
      <c r="H50">
        <f t="shared" si="7"/>
        <v>6</v>
      </c>
      <c r="I50">
        <f t="shared" si="8"/>
        <v>1</v>
      </c>
      <c r="J50">
        <f t="shared" si="9"/>
        <v>45</v>
      </c>
      <c r="K50">
        <f t="shared" si="10"/>
        <v>10</v>
      </c>
      <c r="L50" t="str">
        <f t="shared" si="11"/>
        <v>Grade 3 Boys Centennial A</v>
      </c>
    </row>
    <row r="51" spans="1:12" ht="12.75">
      <c r="A51">
        <v>10</v>
      </c>
      <c r="B51" t="s">
        <v>34</v>
      </c>
      <c r="C51">
        <v>10</v>
      </c>
      <c r="D51">
        <v>39</v>
      </c>
      <c r="E51">
        <v>65</v>
      </c>
      <c r="G51">
        <f t="shared" si="6"/>
        <v>41</v>
      </c>
      <c r="H51">
        <f t="shared" si="7"/>
        <v>12</v>
      </c>
      <c r="I51">
        <f t="shared" si="8"/>
        <v>1</v>
      </c>
      <c r="J51">
        <f t="shared" si="9"/>
        <v>54</v>
      </c>
      <c r="K51">
        <f t="shared" si="10"/>
        <v>7</v>
      </c>
      <c r="L51" t="str">
        <f t="shared" si="11"/>
        <v>Grade 3 Boys George H. Luck A</v>
      </c>
    </row>
    <row r="52" spans="1:12" ht="12.75">
      <c r="A52">
        <v>11</v>
      </c>
      <c r="B52" t="s">
        <v>10</v>
      </c>
      <c r="C52">
        <v>37</v>
      </c>
      <c r="D52">
        <v>43</v>
      </c>
      <c r="E52">
        <v>44</v>
      </c>
      <c r="G52">
        <f t="shared" si="6"/>
        <v>14</v>
      </c>
      <c r="H52">
        <f t="shared" si="7"/>
        <v>8</v>
      </c>
      <c r="I52">
        <f t="shared" si="8"/>
        <v>7</v>
      </c>
      <c r="J52">
        <f t="shared" si="9"/>
        <v>29</v>
      </c>
      <c r="K52">
        <f t="shared" si="10"/>
        <v>15</v>
      </c>
      <c r="L52" t="str">
        <f t="shared" si="11"/>
        <v>Grade 3 Boys Victoria A</v>
      </c>
    </row>
    <row r="53" spans="1:12" ht="12.75">
      <c r="A53">
        <v>12</v>
      </c>
      <c r="B53" t="s">
        <v>103</v>
      </c>
      <c r="C53">
        <v>27</v>
      </c>
      <c r="D53">
        <v>42</v>
      </c>
      <c r="E53">
        <v>55</v>
      </c>
      <c r="G53">
        <f t="shared" si="6"/>
        <v>24</v>
      </c>
      <c r="H53">
        <f t="shared" si="7"/>
        <v>9</v>
      </c>
      <c r="I53">
        <f t="shared" si="8"/>
        <v>1</v>
      </c>
      <c r="J53">
        <f t="shared" si="9"/>
        <v>34</v>
      </c>
      <c r="K53">
        <f t="shared" si="10"/>
        <v>13</v>
      </c>
      <c r="L53" t="str">
        <f t="shared" si="11"/>
        <v>Grade 3 Boys George P. Nicholson B</v>
      </c>
    </row>
    <row r="54" spans="1:12" ht="12.75">
      <c r="A54">
        <v>13</v>
      </c>
      <c r="B54" t="s">
        <v>4</v>
      </c>
      <c r="C54">
        <v>18</v>
      </c>
      <c r="D54">
        <v>51</v>
      </c>
      <c r="E54">
        <v>57</v>
      </c>
      <c r="G54">
        <f t="shared" si="6"/>
        <v>33</v>
      </c>
      <c r="H54">
        <f t="shared" si="7"/>
        <v>1</v>
      </c>
      <c r="I54">
        <f t="shared" si="8"/>
        <v>1</v>
      </c>
      <c r="J54">
        <f t="shared" si="9"/>
        <v>35</v>
      </c>
      <c r="K54">
        <f t="shared" si="10"/>
        <v>12</v>
      </c>
      <c r="L54" t="str">
        <f t="shared" si="11"/>
        <v>Grade 3 Boys Earl Buxton A</v>
      </c>
    </row>
    <row r="55" spans="1:12" ht="12.75">
      <c r="A55">
        <v>14</v>
      </c>
      <c r="B55" t="s">
        <v>13</v>
      </c>
      <c r="C55">
        <v>31</v>
      </c>
      <c r="D55">
        <v>40</v>
      </c>
      <c r="E55">
        <v>58</v>
      </c>
      <c r="G55">
        <f t="shared" si="6"/>
        <v>20</v>
      </c>
      <c r="H55">
        <f t="shared" si="7"/>
        <v>11</v>
      </c>
      <c r="I55">
        <f t="shared" si="8"/>
        <v>1</v>
      </c>
      <c r="J55">
        <f t="shared" si="9"/>
        <v>32</v>
      </c>
      <c r="K55">
        <f t="shared" si="10"/>
        <v>14</v>
      </c>
      <c r="L55" t="str">
        <f t="shared" si="11"/>
        <v>Grade 3 Boys Michael A. Kostek A</v>
      </c>
    </row>
    <row r="56" spans="1:12" ht="12.75">
      <c r="A56">
        <v>15</v>
      </c>
      <c r="B56" t="s">
        <v>9</v>
      </c>
      <c r="C56">
        <v>30</v>
      </c>
      <c r="D56">
        <v>53</v>
      </c>
      <c r="E56">
        <v>54</v>
      </c>
      <c r="G56">
        <f t="shared" si="6"/>
        <v>21</v>
      </c>
      <c r="H56">
        <f t="shared" si="7"/>
        <v>1</v>
      </c>
      <c r="I56">
        <f t="shared" si="8"/>
        <v>1</v>
      </c>
      <c r="J56">
        <f t="shared" si="9"/>
        <v>23</v>
      </c>
      <c r="K56">
        <f t="shared" si="10"/>
        <v>17</v>
      </c>
      <c r="L56" t="str">
        <f t="shared" si="11"/>
        <v>Grade 3 Boys Pine Street A</v>
      </c>
    </row>
    <row r="57" spans="1:12" ht="12.75">
      <c r="A57">
        <v>16</v>
      </c>
      <c r="B57" t="s">
        <v>2</v>
      </c>
      <c r="C57">
        <v>3</v>
      </c>
      <c r="D57">
        <v>88</v>
      </c>
      <c r="E57">
        <v>107</v>
      </c>
      <c r="G57">
        <f t="shared" si="6"/>
        <v>48</v>
      </c>
      <c r="H57">
        <f t="shared" si="7"/>
        <v>1</v>
      </c>
      <c r="I57">
        <f t="shared" si="8"/>
        <v>1</v>
      </c>
      <c r="J57">
        <f t="shared" si="9"/>
        <v>50</v>
      </c>
      <c r="K57">
        <f t="shared" si="10"/>
        <v>9</v>
      </c>
      <c r="L57" t="str">
        <f t="shared" si="11"/>
        <v>Grade 3 Boys Rio Terrace A</v>
      </c>
    </row>
    <row r="58" spans="1:12" ht="12.75">
      <c r="A58">
        <v>17</v>
      </c>
      <c r="B58" t="s">
        <v>35</v>
      </c>
      <c r="C58">
        <v>28</v>
      </c>
      <c r="D58">
        <v>61</v>
      </c>
      <c r="E58">
        <v>121</v>
      </c>
      <c r="G58">
        <f t="shared" si="6"/>
        <v>23</v>
      </c>
      <c r="H58">
        <f t="shared" si="7"/>
        <v>1</v>
      </c>
      <c r="I58">
        <f t="shared" si="8"/>
        <v>1</v>
      </c>
      <c r="J58">
        <f t="shared" si="9"/>
        <v>25</v>
      </c>
      <c r="K58">
        <f t="shared" si="10"/>
        <v>16</v>
      </c>
      <c r="L58" t="str">
        <f t="shared" si="11"/>
        <v>Grade 3 Boys King Edward A</v>
      </c>
    </row>
    <row r="59" spans="1:12" ht="12.75">
      <c r="A59">
        <v>18</v>
      </c>
      <c r="B59" t="s">
        <v>20</v>
      </c>
      <c r="C59">
        <v>60</v>
      </c>
      <c r="D59">
        <v>73</v>
      </c>
      <c r="E59">
        <v>78</v>
      </c>
      <c r="G59">
        <f t="shared" si="6"/>
        <v>1</v>
      </c>
      <c r="H59">
        <f t="shared" si="7"/>
        <v>1</v>
      </c>
      <c r="I59">
        <f t="shared" si="8"/>
        <v>1</v>
      </c>
      <c r="J59">
        <f t="shared" si="9"/>
        <v>3</v>
      </c>
      <c r="K59">
        <f t="shared" si="10"/>
        <v>21</v>
      </c>
      <c r="L59" t="str">
        <f t="shared" si="11"/>
        <v>Grade 3 Boys Michael A. Kostek B</v>
      </c>
    </row>
    <row r="60" spans="1:12" ht="12.75">
      <c r="A60">
        <v>19</v>
      </c>
      <c r="B60" t="s">
        <v>21</v>
      </c>
      <c r="C60">
        <v>63</v>
      </c>
      <c r="D60">
        <v>66</v>
      </c>
      <c r="E60">
        <v>84</v>
      </c>
      <c r="G60">
        <f t="shared" si="6"/>
        <v>1</v>
      </c>
      <c r="H60">
        <f t="shared" si="7"/>
        <v>1</v>
      </c>
      <c r="I60">
        <f t="shared" si="8"/>
        <v>1</v>
      </c>
      <c r="J60">
        <f t="shared" si="9"/>
        <v>3</v>
      </c>
      <c r="K60">
        <f t="shared" si="10"/>
        <v>21</v>
      </c>
      <c r="L60" t="str">
        <f t="shared" si="11"/>
        <v>Grade 3 Boys Pine Street B</v>
      </c>
    </row>
    <row r="61" spans="1:12" ht="12.75">
      <c r="A61">
        <v>20</v>
      </c>
      <c r="B61" t="s">
        <v>14</v>
      </c>
      <c r="C61">
        <v>38</v>
      </c>
      <c r="D61">
        <v>87</v>
      </c>
      <c r="E61">
        <v>93</v>
      </c>
      <c r="G61">
        <f t="shared" si="6"/>
        <v>13</v>
      </c>
      <c r="H61">
        <f t="shared" si="7"/>
        <v>1</v>
      </c>
      <c r="I61">
        <f t="shared" si="8"/>
        <v>1</v>
      </c>
      <c r="J61">
        <f t="shared" si="9"/>
        <v>15</v>
      </c>
      <c r="K61">
        <f t="shared" si="10"/>
        <v>20</v>
      </c>
      <c r="L61" t="str">
        <f t="shared" si="11"/>
        <v>Grade 3 Boys Strathcona Christian Ac B</v>
      </c>
    </row>
    <row r="62" spans="1:12" ht="12.75">
      <c r="A62">
        <v>21</v>
      </c>
      <c r="B62" t="s">
        <v>36</v>
      </c>
      <c r="C62">
        <v>36</v>
      </c>
      <c r="D62">
        <v>85</v>
      </c>
      <c r="E62">
        <v>114</v>
      </c>
      <c r="G62">
        <f t="shared" si="6"/>
        <v>15</v>
      </c>
      <c r="H62">
        <f t="shared" si="7"/>
        <v>1</v>
      </c>
      <c r="I62">
        <f t="shared" si="8"/>
        <v>1</v>
      </c>
      <c r="J62">
        <f t="shared" si="9"/>
        <v>17</v>
      </c>
      <c r="K62">
        <f t="shared" si="10"/>
        <v>19</v>
      </c>
      <c r="L62" t="str">
        <f t="shared" si="11"/>
        <v>Grade 3 Boys Parkallen B</v>
      </c>
    </row>
    <row r="63" spans="1:12" ht="12.75">
      <c r="A63">
        <v>22</v>
      </c>
      <c r="B63" t="s">
        <v>104</v>
      </c>
      <c r="C63">
        <v>72</v>
      </c>
      <c r="D63">
        <v>86</v>
      </c>
      <c r="E63">
        <v>89</v>
      </c>
      <c r="G63">
        <f t="shared" si="6"/>
        <v>1</v>
      </c>
      <c r="H63">
        <f t="shared" si="7"/>
        <v>1</v>
      </c>
      <c r="I63">
        <f t="shared" si="8"/>
        <v>1</v>
      </c>
      <c r="J63">
        <f t="shared" si="9"/>
        <v>3</v>
      </c>
      <c r="K63">
        <f t="shared" si="10"/>
        <v>21</v>
      </c>
      <c r="L63" t="str">
        <f t="shared" si="11"/>
        <v>Grade 3 Boys George P. Nicholson C</v>
      </c>
    </row>
    <row r="64" spans="1:12" ht="12.75">
      <c r="A64">
        <v>23</v>
      </c>
      <c r="B64" t="s">
        <v>25</v>
      </c>
      <c r="C64">
        <v>82</v>
      </c>
      <c r="D64">
        <v>83</v>
      </c>
      <c r="E64">
        <v>99</v>
      </c>
      <c r="G64">
        <f t="shared" si="6"/>
        <v>1</v>
      </c>
      <c r="H64">
        <f t="shared" si="7"/>
        <v>1</v>
      </c>
      <c r="I64">
        <f t="shared" si="8"/>
        <v>1</v>
      </c>
      <c r="J64">
        <f t="shared" si="9"/>
        <v>3</v>
      </c>
      <c r="K64">
        <f t="shared" si="10"/>
        <v>21</v>
      </c>
      <c r="L64" t="str">
        <f t="shared" si="11"/>
        <v>Grade 3 Boys Earl Buxton B</v>
      </c>
    </row>
    <row r="65" spans="1:12" ht="12.75">
      <c r="A65">
        <v>24</v>
      </c>
      <c r="B65" t="s">
        <v>11</v>
      </c>
      <c r="C65">
        <v>79</v>
      </c>
      <c r="D65">
        <v>91</v>
      </c>
      <c r="E65">
        <v>95</v>
      </c>
      <c r="G65">
        <f t="shared" si="6"/>
        <v>1</v>
      </c>
      <c r="H65">
        <f t="shared" si="7"/>
        <v>1</v>
      </c>
      <c r="I65">
        <f t="shared" si="8"/>
        <v>1</v>
      </c>
      <c r="J65">
        <f t="shared" si="9"/>
        <v>3</v>
      </c>
      <c r="K65">
        <f t="shared" si="10"/>
        <v>21</v>
      </c>
      <c r="L65" t="str">
        <f t="shared" si="11"/>
        <v>Grade 3 Boys Meadowlark Christian A</v>
      </c>
    </row>
    <row r="66" spans="1:12" ht="12.75">
      <c r="A66">
        <v>25</v>
      </c>
      <c r="B66" t="s">
        <v>37</v>
      </c>
      <c r="C66">
        <v>77</v>
      </c>
      <c r="D66">
        <v>94</v>
      </c>
      <c r="E66">
        <v>102</v>
      </c>
      <c r="G66">
        <f t="shared" si="6"/>
        <v>1</v>
      </c>
      <c r="H66">
        <f t="shared" si="7"/>
        <v>1</v>
      </c>
      <c r="I66">
        <f t="shared" si="8"/>
        <v>1</v>
      </c>
      <c r="J66">
        <f t="shared" si="9"/>
        <v>3</v>
      </c>
      <c r="K66">
        <f t="shared" si="10"/>
        <v>21</v>
      </c>
      <c r="L66" t="str">
        <f t="shared" si="11"/>
        <v>Grade 3 Boys George H. Luck B</v>
      </c>
    </row>
    <row r="67" spans="1:12" ht="12.75">
      <c r="A67">
        <v>26</v>
      </c>
      <c r="B67" t="s">
        <v>8</v>
      </c>
      <c r="C67">
        <v>69</v>
      </c>
      <c r="D67">
        <v>76</v>
      </c>
      <c r="E67">
        <v>136</v>
      </c>
      <c r="G67">
        <f t="shared" si="6"/>
        <v>1</v>
      </c>
      <c r="H67">
        <f t="shared" si="7"/>
        <v>1</v>
      </c>
      <c r="I67">
        <f t="shared" si="8"/>
        <v>1</v>
      </c>
      <c r="J67">
        <f t="shared" si="9"/>
        <v>3</v>
      </c>
      <c r="K67">
        <f t="shared" si="10"/>
        <v>21</v>
      </c>
      <c r="L67" t="str">
        <f t="shared" si="11"/>
        <v>Grade 3 Boys Holy Cross A</v>
      </c>
    </row>
    <row r="68" spans="1:12" ht="12.75">
      <c r="A68">
        <v>27</v>
      </c>
      <c r="B68" t="s">
        <v>38</v>
      </c>
      <c r="C68">
        <v>35</v>
      </c>
      <c r="D68">
        <v>96</v>
      </c>
      <c r="E68">
        <v>150</v>
      </c>
      <c r="G68">
        <f t="shared" si="6"/>
        <v>16</v>
      </c>
      <c r="H68">
        <f t="shared" si="7"/>
        <v>1</v>
      </c>
      <c r="I68">
        <f t="shared" si="8"/>
        <v>1</v>
      </c>
      <c r="J68">
        <f t="shared" si="9"/>
        <v>18</v>
      </c>
      <c r="K68">
        <f t="shared" si="10"/>
        <v>18</v>
      </c>
      <c r="L68" t="str">
        <f t="shared" si="11"/>
        <v>Grade 3 Boys Edmonton Christian West B</v>
      </c>
    </row>
    <row r="69" spans="1:12" ht="12.75">
      <c r="A69">
        <v>28</v>
      </c>
      <c r="B69" t="s">
        <v>12</v>
      </c>
      <c r="C69">
        <v>71</v>
      </c>
      <c r="D69">
        <v>80</v>
      </c>
      <c r="E69">
        <v>131</v>
      </c>
      <c r="G69">
        <f t="shared" si="6"/>
        <v>1</v>
      </c>
      <c r="H69">
        <f t="shared" si="7"/>
        <v>1</v>
      </c>
      <c r="I69">
        <f t="shared" si="8"/>
        <v>1</v>
      </c>
      <c r="J69">
        <f t="shared" si="9"/>
        <v>3</v>
      </c>
      <c r="K69">
        <f t="shared" si="10"/>
        <v>21</v>
      </c>
      <c r="L69" t="str">
        <f t="shared" si="11"/>
        <v>Grade 3 Boys Crestwood A</v>
      </c>
    </row>
    <row r="70" spans="1:12" ht="12.75">
      <c r="A70">
        <v>29</v>
      </c>
      <c r="B70" t="s">
        <v>26</v>
      </c>
      <c r="C70">
        <v>75</v>
      </c>
      <c r="D70">
        <v>105</v>
      </c>
      <c r="E70">
        <v>112</v>
      </c>
      <c r="G70">
        <f t="shared" si="6"/>
        <v>1</v>
      </c>
      <c r="H70">
        <f t="shared" si="7"/>
        <v>1</v>
      </c>
      <c r="I70">
        <f t="shared" si="8"/>
        <v>1</v>
      </c>
      <c r="J70">
        <f t="shared" si="9"/>
        <v>3</v>
      </c>
      <c r="K70">
        <f t="shared" si="10"/>
        <v>21</v>
      </c>
      <c r="L70" t="str">
        <f t="shared" si="11"/>
        <v>Grade 3 Boys Win Ferguson A</v>
      </c>
    </row>
    <row r="71" spans="1:12" ht="12.75">
      <c r="A71">
        <v>30</v>
      </c>
      <c r="B71" t="s">
        <v>39</v>
      </c>
      <c r="C71">
        <v>59</v>
      </c>
      <c r="D71">
        <v>106</v>
      </c>
      <c r="E71">
        <v>141</v>
      </c>
      <c r="G71">
        <f t="shared" si="6"/>
        <v>1</v>
      </c>
      <c r="H71">
        <f t="shared" si="7"/>
        <v>1</v>
      </c>
      <c r="I71">
        <f t="shared" si="8"/>
        <v>1</v>
      </c>
      <c r="J71">
        <f t="shared" si="9"/>
        <v>3</v>
      </c>
      <c r="K71">
        <f t="shared" si="10"/>
        <v>21</v>
      </c>
      <c r="L71" t="str">
        <f t="shared" si="11"/>
        <v>Grade 3 Boys Greenview B</v>
      </c>
    </row>
    <row r="72" spans="1:12" ht="12.75">
      <c r="A72">
        <v>31</v>
      </c>
      <c r="B72" t="s">
        <v>40</v>
      </c>
      <c r="C72">
        <v>62</v>
      </c>
      <c r="D72">
        <v>118</v>
      </c>
      <c r="E72">
        <v>128</v>
      </c>
      <c r="G72">
        <f t="shared" si="6"/>
        <v>1</v>
      </c>
      <c r="H72">
        <f t="shared" si="7"/>
        <v>1</v>
      </c>
      <c r="I72">
        <f t="shared" si="8"/>
        <v>1</v>
      </c>
      <c r="J72">
        <f t="shared" si="9"/>
        <v>3</v>
      </c>
      <c r="K72">
        <f t="shared" si="10"/>
        <v>21</v>
      </c>
      <c r="L72" t="str">
        <f t="shared" si="11"/>
        <v>Grade 3 Boys Centennial B</v>
      </c>
    </row>
    <row r="73" spans="1:12" ht="12.75">
      <c r="A73">
        <v>32</v>
      </c>
      <c r="B73" t="s">
        <v>105</v>
      </c>
      <c r="C73">
        <v>103</v>
      </c>
      <c r="D73">
        <v>104</v>
      </c>
      <c r="E73">
        <v>113</v>
      </c>
      <c r="G73">
        <f t="shared" si="6"/>
        <v>1</v>
      </c>
      <c r="H73">
        <f t="shared" si="7"/>
        <v>1</v>
      </c>
      <c r="I73">
        <f t="shared" si="8"/>
        <v>1</v>
      </c>
      <c r="J73">
        <f t="shared" si="9"/>
        <v>3</v>
      </c>
      <c r="K73">
        <f t="shared" si="10"/>
        <v>21</v>
      </c>
      <c r="L73" t="str">
        <f t="shared" si="11"/>
        <v>Grade 3 Boys George P. Nicholson D</v>
      </c>
    </row>
    <row r="74" spans="1:12" ht="12.75">
      <c r="A74">
        <v>33</v>
      </c>
      <c r="B74" t="s">
        <v>41</v>
      </c>
      <c r="C74">
        <v>90</v>
      </c>
      <c r="D74">
        <v>97</v>
      </c>
      <c r="E74">
        <v>139</v>
      </c>
      <c r="G74">
        <f t="shared" si="6"/>
        <v>1</v>
      </c>
      <c r="H74">
        <f t="shared" si="7"/>
        <v>1</v>
      </c>
      <c r="I74">
        <f t="shared" si="8"/>
        <v>1</v>
      </c>
      <c r="J74">
        <f t="shared" si="9"/>
        <v>3</v>
      </c>
      <c r="K74">
        <f t="shared" si="10"/>
        <v>21</v>
      </c>
      <c r="L74" t="str">
        <f t="shared" si="11"/>
        <v>Grade 3 Boys Pine Street C</v>
      </c>
    </row>
    <row r="75" spans="1:12" ht="12.75">
      <c r="A75">
        <v>34</v>
      </c>
      <c r="B75" t="s">
        <v>42</v>
      </c>
      <c r="C75">
        <v>100</v>
      </c>
      <c r="D75">
        <v>101</v>
      </c>
      <c r="E75">
        <v>134</v>
      </c>
      <c r="G75">
        <f t="shared" si="6"/>
        <v>1</v>
      </c>
      <c r="H75">
        <f t="shared" si="7"/>
        <v>1</v>
      </c>
      <c r="I75">
        <f t="shared" si="8"/>
        <v>1</v>
      </c>
      <c r="J75">
        <f t="shared" si="9"/>
        <v>3</v>
      </c>
      <c r="K75">
        <f t="shared" si="10"/>
        <v>21</v>
      </c>
      <c r="L75" t="str">
        <f t="shared" si="11"/>
        <v>Grade 3 Boys Earl Buxton C</v>
      </c>
    </row>
    <row r="76" spans="1:12" ht="12.75">
      <c r="A76">
        <v>35</v>
      </c>
      <c r="B76" t="s">
        <v>19</v>
      </c>
      <c r="C76">
        <v>110</v>
      </c>
      <c r="D76">
        <v>111</v>
      </c>
      <c r="E76">
        <v>116</v>
      </c>
      <c r="G76">
        <f t="shared" si="6"/>
        <v>1</v>
      </c>
      <c r="H76">
        <f t="shared" si="7"/>
        <v>1</v>
      </c>
      <c r="I76">
        <f t="shared" si="8"/>
        <v>1</v>
      </c>
      <c r="J76">
        <f t="shared" si="9"/>
        <v>3</v>
      </c>
      <c r="K76">
        <f t="shared" si="10"/>
        <v>21</v>
      </c>
      <c r="L76" t="str">
        <f t="shared" si="11"/>
        <v>Grade 3 Boys Strathcona Christian Ac C</v>
      </c>
    </row>
    <row r="77" spans="1:12" ht="12.75">
      <c r="A77">
        <v>36</v>
      </c>
      <c r="B77" t="s">
        <v>7</v>
      </c>
      <c r="C77">
        <v>108</v>
      </c>
      <c r="D77">
        <v>117</v>
      </c>
      <c r="E77">
        <v>120</v>
      </c>
      <c r="G77">
        <f t="shared" si="6"/>
        <v>1</v>
      </c>
      <c r="H77">
        <f t="shared" si="7"/>
        <v>1</v>
      </c>
      <c r="I77">
        <f t="shared" si="8"/>
        <v>1</v>
      </c>
      <c r="J77">
        <f t="shared" si="9"/>
        <v>3</v>
      </c>
      <c r="K77">
        <f t="shared" si="10"/>
        <v>21</v>
      </c>
      <c r="L77" t="str">
        <f t="shared" si="11"/>
        <v>Grade 3 Boys Rio Terrace B</v>
      </c>
    </row>
    <row r="78" spans="1:12" ht="12.75">
      <c r="A78">
        <v>37</v>
      </c>
      <c r="B78" s="11" t="s">
        <v>56</v>
      </c>
      <c r="C78">
        <v>74</v>
      </c>
      <c r="D78">
        <v>133</v>
      </c>
      <c r="E78">
        <v>158</v>
      </c>
      <c r="G78">
        <f t="shared" si="6"/>
        <v>1</v>
      </c>
      <c r="H78">
        <f t="shared" si="7"/>
        <v>1</v>
      </c>
      <c r="I78">
        <f t="shared" si="8"/>
        <v>1</v>
      </c>
      <c r="J78">
        <f t="shared" si="9"/>
        <v>3</v>
      </c>
      <c r="K78">
        <f t="shared" si="10"/>
        <v>21</v>
      </c>
      <c r="L78" t="str">
        <f t="shared" si="11"/>
        <v>Grade 3 Boys Fraser A</v>
      </c>
    </row>
    <row r="79" spans="1:12" ht="12.75">
      <c r="A79">
        <v>38</v>
      </c>
      <c r="B79" t="s">
        <v>23</v>
      </c>
      <c r="C79">
        <v>81</v>
      </c>
      <c r="D79">
        <v>124</v>
      </c>
      <c r="E79">
        <v>162</v>
      </c>
      <c r="G79">
        <f t="shared" si="6"/>
        <v>1</v>
      </c>
      <c r="H79">
        <f t="shared" si="7"/>
        <v>1</v>
      </c>
      <c r="I79">
        <f t="shared" si="8"/>
        <v>1</v>
      </c>
      <c r="J79">
        <f t="shared" si="9"/>
        <v>3</v>
      </c>
      <c r="K79">
        <f t="shared" si="10"/>
        <v>21</v>
      </c>
      <c r="L79" t="str">
        <f t="shared" si="11"/>
        <v>Grade 3 Boys Michael A. Kostek C</v>
      </c>
    </row>
    <row r="80" spans="1:12" ht="12.75">
      <c r="A80">
        <v>39</v>
      </c>
      <c r="B80" t="s">
        <v>43</v>
      </c>
      <c r="C80">
        <v>115</v>
      </c>
      <c r="D80">
        <v>123</v>
      </c>
      <c r="E80">
        <v>132</v>
      </c>
      <c r="G80">
        <f t="shared" si="6"/>
        <v>1</v>
      </c>
      <c r="H80">
        <f t="shared" si="7"/>
        <v>1</v>
      </c>
      <c r="I80">
        <f t="shared" si="8"/>
        <v>1</v>
      </c>
      <c r="J80">
        <f t="shared" si="9"/>
        <v>3</v>
      </c>
      <c r="K80">
        <f t="shared" si="10"/>
        <v>21</v>
      </c>
      <c r="L80" t="str">
        <f t="shared" si="11"/>
        <v>Grade 3 Boys Ekota A</v>
      </c>
    </row>
    <row r="81" spans="1:12" ht="12.75">
      <c r="A81">
        <v>40</v>
      </c>
      <c r="B81" t="s">
        <v>28</v>
      </c>
      <c r="C81">
        <v>119</v>
      </c>
      <c r="D81">
        <v>135</v>
      </c>
      <c r="E81">
        <v>140</v>
      </c>
      <c r="G81">
        <f t="shared" si="6"/>
        <v>1</v>
      </c>
      <c r="H81">
        <f t="shared" si="7"/>
        <v>1</v>
      </c>
      <c r="I81">
        <f t="shared" si="8"/>
        <v>1</v>
      </c>
      <c r="J81">
        <f t="shared" si="9"/>
        <v>3</v>
      </c>
      <c r="K81">
        <f t="shared" si="10"/>
        <v>21</v>
      </c>
      <c r="L81" t="str">
        <f t="shared" si="11"/>
        <v>Grade 3 Boys Strathcona Christian Ac D</v>
      </c>
    </row>
    <row r="82" spans="1:12" ht="12.75">
      <c r="A82">
        <v>41</v>
      </c>
      <c r="B82" s="11" t="s">
        <v>513</v>
      </c>
      <c r="C82">
        <v>70</v>
      </c>
      <c r="D82">
        <v>163</v>
      </c>
      <c r="E82">
        <v>172</v>
      </c>
      <c r="G82">
        <f t="shared" si="6"/>
        <v>1</v>
      </c>
      <c r="H82">
        <f t="shared" si="7"/>
        <v>1</v>
      </c>
      <c r="I82">
        <f t="shared" si="8"/>
        <v>1</v>
      </c>
      <c r="J82">
        <f t="shared" si="9"/>
        <v>3</v>
      </c>
      <c r="K82">
        <f t="shared" si="10"/>
        <v>21</v>
      </c>
      <c r="L82" t="str">
        <f t="shared" si="11"/>
        <v>Grade 3 Boys Aldergrove A</v>
      </c>
    </row>
    <row r="83" spans="1:12" ht="12.75">
      <c r="A83">
        <v>42</v>
      </c>
      <c r="B83" t="s">
        <v>44</v>
      </c>
      <c r="C83">
        <v>122</v>
      </c>
      <c r="D83">
        <v>138</v>
      </c>
      <c r="E83">
        <v>153</v>
      </c>
      <c r="G83">
        <f t="shared" si="6"/>
        <v>1</v>
      </c>
      <c r="H83">
        <f t="shared" si="7"/>
        <v>1</v>
      </c>
      <c r="I83">
        <f t="shared" si="8"/>
        <v>1</v>
      </c>
      <c r="J83">
        <f t="shared" si="9"/>
        <v>3</v>
      </c>
      <c r="K83">
        <f t="shared" si="10"/>
        <v>21</v>
      </c>
      <c r="L83" t="str">
        <f t="shared" si="11"/>
        <v>Grade 3 Boys George H. Luck C</v>
      </c>
    </row>
    <row r="84" spans="1:12" ht="12.75">
      <c r="A84">
        <v>43</v>
      </c>
      <c r="B84" t="s">
        <v>45</v>
      </c>
      <c r="C84">
        <v>129</v>
      </c>
      <c r="D84">
        <v>142</v>
      </c>
      <c r="E84">
        <v>143</v>
      </c>
      <c r="G84">
        <f t="shared" si="6"/>
        <v>1</v>
      </c>
      <c r="H84">
        <f t="shared" si="7"/>
        <v>1</v>
      </c>
      <c r="I84">
        <f t="shared" si="8"/>
        <v>1</v>
      </c>
      <c r="J84">
        <f t="shared" si="9"/>
        <v>3</v>
      </c>
      <c r="K84">
        <f t="shared" si="10"/>
        <v>21</v>
      </c>
      <c r="L84" t="str">
        <f t="shared" si="11"/>
        <v>Grade 3 Boys Centennial C</v>
      </c>
    </row>
    <row r="85" spans="1:12" ht="12.75">
      <c r="A85">
        <v>44</v>
      </c>
      <c r="B85" t="s">
        <v>46</v>
      </c>
      <c r="C85">
        <v>130</v>
      </c>
      <c r="D85">
        <v>146</v>
      </c>
      <c r="E85">
        <v>168</v>
      </c>
      <c r="G85">
        <f t="shared" si="6"/>
        <v>1</v>
      </c>
      <c r="H85">
        <f t="shared" si="7"/>
        <v>1</v>
      </c>
      <c r="I85">
        <f t="shared" si="8"/>
        <v>1</v>
      </c>
      <c r="J85">
        <f t="shared" si="9"/>
        <v>3</v>
      </c>
      <c r="K85">
        <f t="shared" si="10"/>
        <v>21</v>
      </c>
      <c r="L85" t="str">
        <f t="shared" si="11"/>
        <v>Grade 3 Boys Win Ferguson B</v>
      </c>
    </row>
    <row r="86" spans="1:12" ht="12.75">
      <c r="A86">
        <v>45</v>
      </c>
      <c r="B86" t="s">
        <v>47</v>
      </c>
      <c r="C86">
        <v>147</v>
      </c>
      <c r="D86">
        <v>149</v>
      </c>
      <c r="E86">
        <v>151</v>
      </c>
      <c r="G86">
        <f t="shared" si="6"/>
        <v>1</v>
      </c>
      <c r="H86">
        <f t="shared" si="7"/>
        <v>1</v>
      </c>
      <c r="I86">
        <f t="shared" si="8"/>
        <v>1</v>
      </c>
      <c r="J86">
        <f t="shared" si="9"/>
        <v>3</v>
      </c>
      <c r="K86">
        <f t="shared" si="10"/>
        <v>21</v>
      </c>
      <c r="L86" t="str">
        <f t="shared" si="11"/>
        <v>Grade 3 Boys Centennial D</v>
      </c>
    </row>
    <row r="87" spans="1:12" ht="12.75">
      <c r="A87">
        <v>46</v>
      </c>
      <c r="B87" t="s">
        <v>48</v>
      </c>
      <c r="C87">
        <v>144</v>
      </c>
      <c r="D87">
        <v>159</v>
      </c>
      <c r="E87">
        <v>160</v>
      </c>
      <c r="G87">
        <f t="shared" si="6"/>
        <v>1</v>
      </c>
      <c r="H87">
        <f t="shared" si="7"/>
        <v>1</v>
      </c>
      <c r="I87">
        <f t="shared" si="8"/>
        <v>1</v>
      </c>
      <c r="J87">
        <f t="shared" si="9"/>
        <v>3</v>
      </c>
      <c r="K87">
        <f t="shared" si="10"/>
        <v>21</v>
      </c>
      <c r="L87" t="str">
        <f t="shared" si="11"/>
        <v>Grade 3 Boys Ekota B</v>
      </c>
    </row>
    <row r="88" spans="1:12" ht="12.75">
      <c r="A88">
        <v>47</v>
      </c>
      <c r="B88" t="s">
        <v>49</v>
      </c>
      <c r="C88">
        <v>152</v>
      </c>
      <c r="D88">
        <v>155</v>
      </c>
      <c r="E88">
        <v>161</v>
      </c>
      <c r="G88">
        <f t="shared" si="6"/>
        <v>1</v>
      </c>
      <c r="H88">
        <f t="shared" si="7"/>
        <v>1</v>
      </c>
      <c r="I88">
        <f t="shared" si="8"/>
        <v>1</v>
      </c>
      <c r="J88">
        <f t="shared" si="9"/>
        <v>3</v>
      </c>
      <c r="K88">
        <f t="shared" si="10"/>
        <v>21</v>
      </c>
      <c r="L88" t="str">
        <f t="shared" si="11"/>
        <v>Grade 3 Boys Earl Buxton D</v>
      </c>
    </row>
    <row r="89" spans="1:12" ht="12.75">
      <c r="A89">
        <v>48</v>
      </c>
      <c r="B89" t="s">
        <v>50</v>
      </c>
      <c r="C89">
        <v>125</v>
      </c>
      <c r="D89">
        <v>173</v>
      </c>
      <c r="E89">
        <v>174</v>
      </c>
      <c r="G89">
        <f t="shared" si="6"/>
        <v>1</v>
      </c>
      <c r="H89">
        <f t="shared" si="7"/>
        <v>1</v>
      </c>
      <c r="I89">
        <f t="shared" si="8"/>
        <v>1</v>
      </c>
      <c r="J89">
        <f t="shared" si="9"/>
        <v>3</v>
      </c>
      <c r="K89">
        <f t="shared" si="10"/>
        <v>21</v>
      </c>
      <c r="L89" t="str">
        <f t="shared" si="11"/>
        <v>Grade 3 Boys Parkallen C</v>
      </c>
    </row>
    <row r="90" spans="1:12" ht="12.75">
      <c r="A90">
        <v>49</v>
      </c>
      <c r="B90" t="s">
        <v>30</v>
      </c>
      <c r="C90">
        <v>148</v>
      </c>
      <c r="D90">
        <v>167</v>
      </c>
      <c r="E90">
        <v>182</v>
      </c>
      <c r="G90">
        <f t="shared" si="6"/>
        <v>1</v>
      </c>
      <c r="H90">
        <f t="shared" si="7"/>
        <v>1</v>
      </c>
      <c r="I90">
        <f t="shared" si="8"/>
        <v>1</v>
      </c>
      <c r="J90">
        <f t="shared" si="9"/>
        <v>3</v>
      </c>
      <c r="K90">
        <f t="shared" si="10"/>
        <v>21</v>
      </c>
      <c r="L90" t="str">
        <f t="shared" si="11"/>
        <v>Grade 3 Boys Strathcona Christian Ac E</v>
      </c>
    </row>
    <row r="91" spans="1:12" ht="12.75">
      <c r="A91">
        <v>50</v>
      </c>
      <c r="B91" t="s">
        <v>27</v>
      </c>
      <c r="C91">
        <v>165</v>
      </c>
      <c r="D91">
        <v>169</v>
      </c>
      <c r="E91">
        <v>170</v>
      </c>
      <c r="G91">
        <f t="shared" si="6"/>
        <v>1</v>
      </c>
      <c r="H91">
        <f t="shared" si="7"/>
        <v>1</v>
      </c>
      <c r="I91">
        <f t="shared" si="8"/>
        <v>1</v>
      </c>
      <c r="J91">
        <f t="shared" si="9"/>
        <v>3</v>
      </c>
      <c r="K91">
        <f t="shared" si="10"/>
        <v>21</v>
      </c>
      <c r="L91" t="str">
        <f t="shared" si="11"/>
        <v>Grade 3 Boys Michael A. Kostek D</v>
      </c>
    </row>
    <row r="92" spans="10:12" ht="12.75">
      <c r="J92">
        <f>SUM(J42:J91)</f>
        <v>1152</v>
      </c>
      <c r="L92" s="1" t="s">
        <v>520</v>
      </c>
    </row>
    <row r="93" ht="12.75">
      <c r="L93" s="1"/>
    </row>
    <row r="94" ht="12.75">
      <c r="A94" s="1" t="s">
        <v>94</v>
      </c>
    </row>
    <row r="95" spans="1:12" ht="12.75">
      <c r="A95">
        <v>1</v>
      </c>
      <c r="B95" t="s">
        <v>6</v>
      </c>
      <c r="C95">
        <v>13</v>
      </c>
      <c r="D95">
        <v>20</v>
      </c>
      <c r="E95">
        <v>21</v>
      </c>
      <c r="G95">
        <f aca="true" t="shared" si="12" ref="G95:G131">IF(C95&lt;51,51-C95,1)</f>
        <v>38</v>
      </c>
      <c r="H95">
        <f aca="true" t="shared" si="13" ref="H95:H131">IF(D95&lt;51,51-D95,1)</f>
        <v>31</v>
      </c>
      <c r="I95">
        <f aca="true" t="shared" si="14" ref="I95:I131">IF(E95&lt;51,51-E95,1)</f>
        <v>30</v>
      </c>
      <c r="J95">
        <f aca="true" t="shared" si="15" ref="J95:J131">SUM(G95:I95)</f>
        <v>99</v>
      </c>
      <c r="K95">
        <f>RANK(J95,J$95:J$131,0)</f>
        <v>1</v>
      </c>
      <c r="L95" t="str">
        <f>CONCATENATE("Grade 4 Girls ",B95)</f>
        <v>Grade 4 Girls Strathcona Christian Ac A</v>
      </c>
    </row>
    <row r="96" spans="1:12" ht="12.75">
      <c r="A96">
        <v>2</v>
      </c>
      <c r="B96" t="s">
        <v>9</v>
      </c>
      <c r="C96">
        <v>15</v>
      </c>
      <c r="D96">
        <v>18</v>
      </c>
      <c r="E96">
        <v>25</v>
      </c>
      <c r="G96">
        <f t="shared" si="12"/>
        <v>36</v>
      </c>
      <c r="H96">
        <f t="shared" si="13"/>
        <v>33</v>
      </c>
      <c r="I96">
        <f t="shared" si="14"/>
        <v>26</v>
      </c>
      <c r="J96">
        <f t="shared" si="15"/>
        <v>95</v>
      </c>
      <c r="K96">
        <f>RANK(J96,J$95:J$131,0)</f>
        <v>2</v>
      </c>
      <c r="L96" t="str">
        <f aca="true" t="shared" si="16" ref="L96:L131">CONCATENATE("Grade 4 Girls ",B96)</f>
        <v>Grade 4 Girls Pine Street A</v>
      </c>
    </row>
    <row r="97" spans="1:12" ht="12.75">
      <c r="A97">
        <v>3</v>
      </c>
      <c r="B97" t="s">
        <v>33</v>
      </c>
      <c r="C97">
        <v>3</v>
      </c>
      <c r="D97">
        <v>16</v>
      </c>
      <c r="E97">
        <v>45</v>
      </c>
      <c r="G97">
        <f t="shared" si="12"/>
        <v>48</v>
      </c>
      <c r="H97">
        <f t="shared" si="13"/>
        <v>35</v>
      </c>
      <c r="I97">
        <f t="shared" si="14"/>
        <v>6</v>
      </c>
      <c r="J97">
        <f t="shared" si="15"/>
        <v>89</v>
      </c>
      <c r="K97">
        <f>RANK(J97,J$95:J$131,0)</f>
        <v>3</v>
      </c>
      <c r="L97" t="str">
        <f t="shared" si="16"/>
        <v>Grade 4 Girls Centennial A</v>
      </c>
    </row>
    <row r="98" spans="1:12" ht="12.75">
      <c r="A98">
        <v>4</v>
      </c>
      <c r="B98" t="s">
        <v>13</v>
      </c>
      <c r="C98">
        <v>4</v>
      </c>
      <c r="D98">
        <v>33</v>
      </c>
      <c r="E98">
        <v>36</v>
      </c>
      <c r="G98">
        <f t="shared" si="12"/>
        <v>47</v>
      </c>
      <c r="H98">
        <f t="shared" si="13"/>
        <v>18</v>
      </c>
      <c r="I98">
        <f t="shared" si="14"/>
        <v>15</v>
      </c>
      <c r="J98">
        <f t="shared" si="15"/>
        <v>80</v>
      </c>
      <c r="K98">
        <f>RANK(J98,J$95:J$131,0)</f>
        <v>4</v>
      </c>
      <c r="L98" t="str">
        <f t="shared" si="16"/>
        <v>Grade 4 Girls Michael A. Kostek A</v>
      </c>
    </row>
    <row r="99" spans="1:12" ht="12.75">
      <c r="A99">
        <v>5</v>
      </c>
      <c r="B99" t="s">
        <v>31</v>
      </c>
      <c r="C99">
        <v>11</v>
      </c>
      <c r="D99">
        <v>19</v>
      </c>
      <c r="E99">
        <v>58</v>
      </c>
      <c r="G99">
        <f t="shared" si="12"/>
        <v>40</v>
      </c>
      <c r="H99">
        <f t="shared" si="13"/>
        <v>32</v>
      </c>
      <c r="I99">
        <f t="shared" si="14"/>
        <v>1</v>
      </c>
      <c r="J99">
        <f t="shared" si="15"/>
        <v>73</v>
      </c>
      <c r="K99">
        <f>RANK(J99,J$95:J$131,0)</f>
        <v>5</v>
      </c>
      <c r="L99" t="str">
        <f t="shared" si="16"/>
        <v>Grade 4 Girls Belgravia A</v>
      </c>
    </row>
    <row r="100" spans="1:12" ht="12.75">
      <c r="A100">
        <v>6</v>
      </c>
      <c r="B100" t="s">
        <v>14</v>
      </c>
      <c r="C100">
        <v>23</v>
      </c>
      <c r="D100">
        <v>27</v>
      </c>
      <c r="E100">
        <v>41</v>
      </c>
      <c r="G100">
        <f t="shared" si="12"/>
        <v>28</v>
      </c>
      <c r="H100">
        <f t="shared" si="13"/>
        <v>24</v>
      </c>
      <c r="I100">
        <f t="shared" si="14"/>
        <v>10</v>
      </c>
      <c r="J100">
        <f t="shared" si="15"/>
        <v>62</v>
      </c>
      <c r="K100">
        <f>RANK(J100,J$95:J$131,0)</f>
        <v>8</v>
      </c>
      <c r="L100" t="str">
        <f t="shared" si="16"/>
        <v>Grade 4 Girls Strathcona Christian Ac B</v>
      </c>
    </row>
    <row r="101" spans="1:12" ht="12.75">
      <c r="A101">
        <v>7</v>
      </c>
      <c r="B101" t="s">
        <v>51</v>
      </c>
      <c r="C101">
        <v>12</v>
      </c>
      <c r="D101">
        <v>29</v>
      </c>
      <c r="E101">
        <v>76</v>
      </c>
      <c r="G101">
        <f t="shared" si="12"/>
        <v>39</v>
      </c>
      <c r="H101">
        <f t="shared" si="13"/>
        <v>22</v>
      </c>
      <c r="I101">
        <f t="shared" si="14"/>
        <v>1</v>
      </c>
      <c r="J101">
        <f t="shared" si="15"/>
        <v>62</v>
      </c>
      <c r="K101">
        <f>RANK(J101,J$95:J$131,0)</f>
        <v>8</v>
      </c>
      <c r="L101" t="str">
        <f t="shared" si="16"/>
        <v>Grade 4 Girls Westbrook A</v>
      </c>
    </row>
    <row r="102" spans="1:12" ht="12.75">
      <c r="A102">
        <v>8</v>
      </c>
      <c r="B102" t="s">
        <v>21</v>
      </c>
      <c r="C102">
        <v>30</v>
      </c>
      <c r="D102">
        <v>43</v>
      </c>
      <c r="E102">
        <v>44</v>
      </c>
      <c r="G102">
        <f t="shared" si="12"/>
        <v>21</v>
      </c>
      <c r="H102">
        <f t="shared" si="13"/>
        <v>8</v>
      </c>
      <c r="I102">
        <f t="shared" si="14"/>
        <v>7</v>
      </c>
      <c r="J102">
        <f t="shared" si="15"/>
        <v>36</v>
      </c>
      <c r="K102">
        <f>RANK(J102,J$95:J$131,0)</f>
        <v>11</v>
      </c>
      <c r="L102" t="str">
        <f t="shared" si="16"/>
        <v>Grade 4 Girls Pine Street B</v>
      </c>
    </row>
    <row r="103" spans="1:12" ht="12.75">
      <c r="A103">
        <v>9</v>
      </c>
      <c r="B103" t="s">
        <v>5</v>
      </c>
      <c r="C103">
        <v>1</v>
      </c>
      <c r="D103">
        <v>35</v>
      </c>
      <c r="E103">
        <v>87</v>
      </c>
      <c r="G103">
        <f t="shared" si="12"/>
        <v>50</v>
      </c>
      <c r="H103">
        <f t="shared" si="13"/>
        <v>16</v>
      </c>
      <c r="I103">
        <f t="shared" si="14"/>
        <v>1</v>
      </c>
      <c r="J103">
        <f t="shared" si="15"/>
        <v>67</v>
      </c>
      <c r="K103">
        <f>RANK(J103,J$95:J$131,0)</f>
        <v>6</v>
      </c>
      <c r="L103" t="str">
        <f t="shared" si="16"/>
        <v>Grade 4 Girls Parkallen A</v>
      </c>
    </row>
    <row r="104" spans="1:12" ht="12.75">
      <c r="A104">
        <v>10</v>
      </c>
      <c r="B104" t="s">
        <v>12</v>
      </c>
      <c r="C104">
        <v>28</v>
      </c>
      <c r="D104">
        <v>40</v>
      </c>
      <c r="E104">
        <v>73</v>
      </c>
      <c r="G104">
        <f t="shared" si="12"/>
        <v>23</v>
      </c>
      <c r="H104">
        <f t="shared" si="13"/>
        <v>11</v>
      </c>
      <c r="I104">
        <f t="shared" si="14"/>
        <v>1</v>
      </c>
      <c r="J104">
        <f t="shared" si="15"/>
        <v>35</v>
      </c>
      <c r="K104">
        <f>RANK(J104,J$95:J$131,0)</f>
        <v>12</v>
      </c>
      <c r="L104" t="str">
        <f t="shared" si="16"/>
        <v>Grade 4 Girls Crestwood A</v>
      </c>
    </row>
    <row r="105" spans="1:12" ht="12.75">
      <c r="A105">
        <v>11</v>
      </c>
      <c r="B105" t="s">
        <v>4</v>
      </c>
      <c r="C105">
        <v>6</v>
      </c>
      <c r="D105">
        <v>32</v>
      </c>
      <c r="E105">
        <v>103</v>
      </c>
      <c r="G105">
        <f t="shared" si="12"/>
        <v>45</v>
      </c>
      <c r="H105">
        <f t="shared" si="13"/>
        <v>19</v>
      </c>
      <c r="I105">
        <f t="shared" si="14"/>
        <v>1</v>
      </c>
      <c r="J105">
        <f t="shared" si="15"/>
        <v>65</v>
      </c>
      <c r="K105">
        <f>RANK(J105,J$95:J$131,0)</f>
        <v>7</v>
      </c>
      <c r="L105" t="str">
        <f t="shared" si="16"/>
        <v>Grade 4 Girls Earl Buxton A</v>
      </c>
    </row>
    <row r="106" spans="1:12" ht="12.75">
      <c r="A106">
        <v>12</v>
      </c>
      <c r="B106" s="11" t="s">
        <v>2</v>
      </c>
      <c r="C106">
        <v>31</v>
      </c>
      <c r="D106">
        <v>52</v>
      </c>
      <c r="E106">
        <v>60</v>
      </c>
      <c r="G106">
        <f t="shared" si="12"/>
        <v>20</v>
      </c>
      <c r="H106">
        <f t="shared" si="13"/>
        <v>1</v>
      </c>
      <c r="I106">
        <f t="shared" si="14"/>
        <v>1</v>
      </c>
      <c r="J106">
        <f t="shared" si="15"/>
        <v>22</v>
      </c>
      <c r="K106">
        <f>RANK(J106,J$95:J$131,0)</f>
        <v>15</v>
      </c>
      <c r="L106" t="str">
        <f t="shared" si="16"/>
        <v>Grade 4 Girls Rio Terrace A</v>
      </c>
    </row>
    <row r="107" spans="1:12" ht="12.75">
      <c r="A107">
        <v>13</v>
      </c>
      <c r="B107" t="s">
        <v>52</v>
      </c>
      <c r="C107">
        <v>14</v>
      </c>
      <c r="D107">
        <v>66</v>
      </c>
      <c r="E107">
        <v>67</v>
      </c>
      <c r="G107">
        <f t="shared" si="12"/>
        <v>37</v>
      </c>
      <c r="H107">
        <f t="shared" si="13"/>
        <v>1</v>
      </c>
      <c r="I107">
        <f t="shared" si="14"/>
        <v>1</v>
      </c>
      <c r="J107">
        <f t="shared" si="15"/>
        <v>39</v>
      </c>
      <c r="K107">
        <f>RANK(J107,J$95:J$131,0)</f>
        <v>10</v>
      </c>
      <c r="L107" t="str">
        <f t="shared" si="16"/>
        <v>Grade 4 Girls Wes Hosford A</v>
      </c>
    </row>
    <row r="108" spans="1:12" ht="12.75">
      <c r="A108">
        <v>14</v>
      </c>
      <c r="B108" t="s">
        <v>53</v>
      </c>
      <c r="C108">
        <v>39</v>
      </c>
      <c r="D108">
        <v>54</v>
      </c>
      <c r="E108">
        <v>61</v>
      </c>
      <c r="G108">
        <f t="shared" si="12"/>
        <v>12</v>
      </c>
      <c r="H108">
        <f t="shared" si="13"/>
        <v>1</v>
      </c>
      <c r="I108">
        <f t="shared" si="14"/>
        <v>1</v>
      </c>
      <c r="J108">
        <f t="shared" si="15"/>
        <v>14</v>
      </c>
      <c r="K108">
        <f>RANK(J108,J$95:J$131,0)</f>
        <v>18</v>
      </c>
      <c r="L108" t="str">
        <f t="shared" si="16"/>
        <v>Grade 4 Girls Patricia Heights A</v>
      </c>
    </row>
    <row r="109" spans="1:12" ht="12.75">
      <c r="A109">
        <v>15</v>
      </c>
      <c r="B109" s="11" t="s">
        <v>63</v>
      </c>
      <c r="C109">
        <v>48</v>
      </c>
      <c r="D109">
        <v>49</v>
      </c>
      <c r="E109">
        <v>62</v>
      </c>
      <c r="G109">
        <f t="shared" si="12"/>
        <v>3</v>
      </c>
      <c r="H109">
        <f t="shared" si="13"/>
        <v>2</v>
      </c>
      <c r="I109">
        <f t="shared" si="14"/>
        <v>1</v>
      </c>
      <c r="J109">
        <f t="shared" si="15"/>
        <v>6</v>
      </c>
      <c r="K109">
        <f>RANK(J109,J$95:J$131,0)</f>
        <v>20</v>
      </c>
      <c r="L109" t="str">
        <f t="shared" si="16"/>
        <v>Grade 4 Girls Brander Gardens A</v>
      </c>
    </row>
    <row r="110" spans="1:12" ht="12.75">
      <c r="A110">
        <v>16</v>
      </c>
      <c r="B110" t="s">
        <v>102</v>
      </c>
      <c r="C110">
        <v>22</v>
      </c>
      <c r="D110">
        <v>47</v>
      </c>
      <c r="E110">
        <v>94</v>
      </c>
      <c r="G110">
        <f t="shared" si="12"/>
        <v>29</v>
      </c>
      <c r="H110">
        <f t="shared" si="13"/>
        <v>4</v>
      </c>
      <c r="I110">
        <f t="shared" si="14"/>
        <v>1</v>
      </c>
      <c r="J110">
        <f t="shared" si="15"/>
        <v>34</v>
      </c>
      <c r="K110">
        <f>RANK(J110,J$95:J$131,0)</f>
        <v>13</v>
      </c>
      <c r="L110" t="str">
        <f t="shared" si="16"/>
        <v>Grade 4 Girls George P. Nicholson A</v>
      </c>
    </row>
    <row r="111" spans="1:12" ht="12.75">
      <c r="A111">
        <v>17</v>
      </c>
      <c r="B111" t="s">
        <v>20</v>
      </c>
      <c r="C111">
        <v>51</v>
      </c>
      <c r="D111">
        <v>64</v>
      </c>
      <c r="E111">
        <v>83</v>
      </c>
      <c r="G111">
        <f t="shared" si="12"/>
        <v>1</v>
      </c>
      <c r="H111">
        <f t="shared" si="13"/>
        <v>1</v>
      </c>
      <c r="I111">
        <f t="shared" si="14"/>
        <v>1</v>
      </c>
      <c r="J111">
        <f t="shared" si="15"/>
        <v>3</v>
      </c>
      <c r="K111">
        <f>RANK(J111,J$95:J$131,0)</f>
        <v>21</v>
      </c>
      <c r="L111" t="str">
        <f t="shared" si="16"/>
        <v>Grade 4 Girls Michael A. Kostek B</v>
      </c>
    </row>
    <row r="112" spans="1:12" ht="12.75">
      <c r="A112">
        <v>18</v>
      </c>
      <c r="B112" t="s">
        <v>40</v>
      </c>
      <c r="C112">
        <v>53</v>
      </c>
      <c r="D112">
        <v>74</v>
      </c>
      <c r="E112">
        <v>75</v>
      </c>
      <c r="G112">
        <f t="shared" si="12"/>
        <v>1</v>
      </c>
      <c r="H112">
        <f t="shared" si="13"/>
        <v>1</v>
      </c>
      <c r="I112">
        <f t="shared" si="14"/>
        <v>1</v>
      </c>
      <c r="J112">
        <f t="shared" si="15"/>
        <v>3</v>
      </c>
      <c r="K112">
        <f>RANK(J112,J$95:J$131,0)</f>
        <v>21</v>
      </c>
      <c r="L112" t="str">
        <f t="shared" si="16"/>
        <v>Grade 4 Girls Centennial B</v>
      </c>
    </row>
    <row r="113" spans="1:12" ht="12.75">
      <c r="A113">
        <v>19</v>
      </c>
      <c r="B113" s="11" t="s">
        <v>16</v>
      </c>
      <c r="C113">
        <v>57</v>
      </c>
      <c r="D113">
        <v>77</v>
      </c>
      <c r="E113">
        <v>79</v>
      </c>
      <c r="G113">
        <f t="shared" si="12"/>
        <v>1</v>
      </c>
      <c r="H113">
        <f t="shared" si="13"/>
        <v>1</v>
      </c>
      <c r="I113">
        <f t="shared" si="14"/>
        <v>1</v>
      </c>
      <c r="J113">
        <f t="shared" si="15"/>
        <v>3</v>
      </c>
      <c r="K113">
        <f>RANK(J113,J$95:J$131,0)</f>
        <v>21</v>
      </c>
      <c r="L113" t="str">
        <f t="shared" si="16"/>
        <v>Grade 4 Girls Edmonton Christian West A</v>
      </c>
    </row>
    <row r="114" spans="1:12" ht="12.75">
      <c r="A114">
        <v>20</v>
      </c>
      <c r="B114" t="s">
        <v>41</v>
      </c>
      <c r="C114">
        <v>59</v>
      </c>
      <c r="D114">
        <v>71</v>
      </c>
      <c r="E114">
        <v>84</v>
      </c>
      <c r="G114">
        <f t="shared" si="12"/>
        <v>1</v>
      </c>
      <c r="H114">
        <f t="shared" si="13"/>
        <v>1</v>
      </c>
      <c r="I114">
        <f t="shared" si="14"/>
        <v>1</v>
      </c>
      <c r="J114">
        <f t="shared" si="15"/>
        <v>3</v>
      </c>
      <c r="K114">
        <f>RANK(J114,J$95:J$131,0)</f>
        <v>21</v>
      </c>
      <c r="L114" t="str">
        <f t="shared" si="16"/>
        <v>Grade 4 Girls Pine Street C</v>
      </c>
    </row>
    <row r="115" spans="1:12" ht="12.75">
      <c r="A115">
        <v>21</v>
      </c>
      <c r="B115" t="s">
        <v>35</v>
      </c>
      <c r="C115">
        <v>34</v>
      </c>
      <c r="D115">
        <v>95</v>
      </c>
      <c r="E115">
        <v>96</v>
      </c>
      <c r="G115">
        <f t="shared" si="12"/>
        <v>17</v>
      </c>
      <c r="H115">
        <f t="shared" si="13"/>
        <v>1</v>
      </c>
      <c r="I115">
        <f t="shared" si="14"/>
        <v>1</v>
      </c>
      <c r="J115">
        <f t="shared" si="15"/>
        <v>19</v>
      </c>
      <c r="K115">
        <f>RANK(J115,J$95:J$131,0)</f>
        <v>16</v>
      </c>
      <c r="L115" t="str">
        <f t="shared" si="16"/>
        <v>Grade 4 Girls King Edward A</v>
      </c>
    </row>
    <row r="116" spans="1:12" ht="12.75">
      <c r="A116">
        <v>22</v>
      </c>
      <c r="B116" t="s">
        <v>54</v>
      </c>
      <c r="C116">
        <v>37</v>
      </c>
      <c r="D116">
        <v>63</v>
      </c>
      <c r="E116">
        <v>126</v>
      </c>
      <c r="G116">
        <f t="shared" si="12"/>
        <v>14</v>
      </c>
      <c r="H116">
        <f t="shared" si="13"/>
        <v>1</v>
      </c>
      <c r="I116">
        <f t="shared" si="14"/>
        <v>1</v>
      </c>
      <c r="J116">
        <f t="shared" si="15"/>
        <v>16</v>
      </c>
      <c r="K116">
        <f>RANK(J116,J$95:J$131,0)</f>
        <v>17</v>
      </c>
      <c r="L116" t="str">
        <f t="shared" si="16"/>
        <v>Grade 4 Girls Uncas A</v>
      </c>
    </row>
    <row r="117" spans="1:12" ht="12.75">
      <c r="A117">
        <v>23</v>
      </c>
      <c r="B117" t="s">
        <v>10</v>
      </c>
      <c r="C117">
        <v>56</v>
      </c>
      <c r="D117">
        <v>68</v>
      </c>
      <c r="E117">
        <v>104</v>
      </c>
      <c r="G117">
        <f t="shared" si="12"/>
        <v>1</v>
      </c>
      <c r="H117">
        <f t="shared" si="13"/>
        <v>1</v>
      </c>
      <c r="I117">
        <f t="shared" si="14"/>
        <v>1</v>
      </c>
      <c r="J117">
        <f t="shared" si="15"/>
        <v>3</v>
      </c>
      <c r="K117">
        <f>RANK(J117,J$95:J$131,0)</f>
        <v>21</v>
      </c>
      <c r="L117" t="str">
        <f t="shared" si="16"/>
        <v>Grade 4 Girls Victoria A</v>
      </c>
    </row>
    <row r="118" spans="1:12" ht="12.75">
      <c r="A118">
        <v>24</v>
      </c>
      <c r="B118" t="s">
        <v>26</v>
      </c>
      <c r="C118">
        <v>72</v>
      </c>
      <c r="D118">
        <v>80</v>
      </c>
      <c r="E118">
        <v>81</v>
      </c>
      <c r="G118">
        <f t="shared" si="12"/>
        <v>1</v>
      </c>
      <c r="H118">
        <f t="shared" si="13"/>
        <v>1</v>
      </c>
      <c r="I118">
        <f t="shared" si="14"/>
        <v>1</v>
      </c>
      <c r="J118">
        <f t="shared" si="15"/>
        <v>3</v>
      </c>
      <c r="K118">
        <f>RANK(J118,J$95:J$131,0)</f>
        <v>21</v>
      </c>
      <c r="L118" t="str">
        <f t="shared" si="16"/>
        <v>Grade 4 Girls Win Ferguson A</v>
      </c>
    </row>
    <row r="119" spans="1:12" ht="12.75">
      <c r="A119">
        <v>25</v>
      </c>
      <c r="B119" t="s">
        <v>55</v>
      </c>
      <c r="C119">
        <v>26</v>
      </c>
      <c r="D119">
        <v>97</v>
      </c>
      <c r="E119">
        <v>110</v>
      </c>
      <c r="G119">
        <f t="shared" si="12"/>
        <v>25</v>
      </c>
      <c r="H119">
        <f t="shared" si="13"/>
        <v>1</v>
      </c>
      <c r="I119">
        <f t="shared" si="14"/>
        <v>1</v>
      </c>
      <c r="J119">
        <f t="shared" si="15"/>
        <v>27</v>
      </c>
      <c r="K119">
        <f>RANK(J119,J$95:J$131,0)</f>
        <v>14</v>
      </c>
      <c r="L119" t="str">
        <f t="shared" si="16"/>
        <v>Grade 4 Girls Richard Secord A</v>
      </c>
    </row>
    <row r="120" spans="1:12" ht="12.75">
      <c r="A120">
        <v>26</v>
      </c>
      <c r="B120" t="s">
        <v>19</v>
      </c>
      <c r="C120">
        <v>65</v>
      </c>
      <c r="D120">
        <v>89</v>
      </c>
      <c r="E120">
        <v>90</v>
      </c>
      <c r="G120">
        <f t="shared" si="12"/>
        <v>1</v>
      </c>
      <c r="H120">
        <f t="shared" si="13"/>
        <v>1</v>
      </c>
      <c r="I120">
        <f t="shared" si="14"/>
        <v>1</v>
      </c>
      <c r="J120">
        <f t="shared" si="15"/>
        <v>3</v>
      </c>
      <c r="K120">
        <f>RANK(J120,J$95:J$131,0)</f>
        <v>21</v>
      </c>
      <c r="L120" t="str">
        <f t="shared" si="16"/>
        <v>Grade 4 Girls Strathcona Christian Ac C</v>
      </c>
    </row>
    <row r="121" spans="1:12" ht="12.75">
      <c r="A121">
        <v>27</v>
      </c>
      <c r="B121" s="11" t="s">
        <v>79</v>
      </c>
      <c r="C121">
        <v>50</v>
      </c>
      <c r="D121">
        <v>78</v>
      </c>
      <c r="E121">
        <v>124</v>
      </c>
      <c r="G121">
        <f t="shared" si="12"/>
        <v>1</v>
      </c>
      <c r="H121">
        <f t="shared" si="13"/>
        <v>1</v>
      </c>
      <c r="I121">
        <f t="shared" si="14"/>
        <v>1</v>
      </c>
      <c r="J121">
        <f t="shared" si="15"/>
        <v>3</v>
      </c>
      <c r="K121">
        <f>RANK(J121,J$95:J$131,0)</f>
        <v>21</v>
      </c>
      <c r="L121" t="str">
        <f t="shared" si="16"/>
        <v>Grade 4 Girls Keheewin A</v>
      </c>
    </row>
    <row r="122" spans="1:12" ht="12.75">
      <c r="A122">
        <v>28</v>
      </c>
      <c r="B122" t="s">
        <v>56</v>
      </c>
      <c r="C122">
        <v>42</v>
      </c>
      <c r="D122">
        <v>107</v>
      </c>
      <c r="E122">
        <v>114</v>
      </c>
      <c r="G122">
        <f t="shared" si="12"/>
        <v>9</v>
      </c>
      <c r="H122">
        <f t="shared" si="13"/>
        <v>1</v>
      </c>
      <c r="I122">
        <f t="shared" si="14"/>
        <v>1</v>
      </c>
      <c r="J122">
        <f t="shared" si="15"/>
        <v>11</v>
      </c>
      <c r="K122">
        <f>RANK(J122,J$95:J$131,0)</f>
        <v>19</v>
      </c>
      <c r="L122" t="str">
        <f t="shared" si="16"/>
        <v>Grade 4 Girls Fraser A</v>
      </c>
    </row>
    <row r="123" spans="1:12" ht="12.75">
      <c r="A123">
        <v>29</v>
      </c>
      <c r="B123" t="s">
        <v>57</v>
      </c>
      <c r="C123">
        <v>69</v>
      </c>
      <c r="D123">
        <v>93</v>
      </c>
      <c r="E123">
        <v>109</v>
      </c>
      <c r="G123">
        <f t="shared" si="12"/>
        <v>1</v>
      </c>
      <c r="H123">
        <f t="shared" si="13"/>
        <v>1</v>
      </c>
      <c r="I123">
        <f t="shared" si="14"/>
        <v>1</v>
      </c>
      <c r="J123">
        <f t="shared" si="15"/>
        <v>3</v>
      </c>
      <c r="K123">
        <f>RANK(J123,J$95:J$131,0)</f>
        <v>21</v>
      </c>
      <c r="L123" t="str">
        <f t="shared" si="16"/>
        <v>Grade 4 Girls Wes Hosford B</v>
      </c>
    </row>
    <row r="124" spans="1:12" ht="12.75">
      <c r="A124">
        <v>30</v>
      </c>
      <c r="B124" s="11" t="s">
        <v>62</v>
      </c>
      <c r="C124">
        <v>85</v>
      </c>
      <c r="D124">
        <v>112</v>
      </c>
      <c r="E124">
        <v>138</v>
      </c>
      <c r="G124">
        <f t="shared" si="12"/>
        <v>1</v>
      </c>
      <c r="H124">
        <f t="shared" si="13"/>
        <v>1</v>
      </c>
      <c r="I124">
        <f t="shared" si="14"/>
        <v>1</v>
      </c>
      <c r="J124">
        <f t="shared" si="15"/>
        <v>3</v>
      </c>
      <c r="K124">
        <f>RANK(J124,J$95:J$131,0)</f>
        <v>21</v>
      </c>
      <c r="L124" t="str">
        <f t="shared" si="16"/>
        <v>Grade 4 Girls Lynnwood A</v>
      </c>
    </row>
    <row r="125" spans="1:12" ht="12.75">
      <c r="A125">
        <v>31</v>
      </c>
      <c r="B125" t="s">
        <v>45</v>
      </c>
      <c r="C125">
        <v>99</v>
      </c>
      <c r="D125">
        <v>119</v>
      </c>
      <c r="E125">
        <v>121</v>
      </c>
      <c r="G125">
        <f t="shared" si="12"/>
        <v>1</v>
      </c>
      <c r="H125">
        <f t="shared" si="13"/>
        <v>1</v>
      </c>
      <c r="I125">
        <f t="shared" si="14"/>
        <v>1</v>
      </c>
      <c r="J125">
        <f t="shared" si="15"/>
        <v>3</v>
      </c>
      <c r="K125">
        <f>RANK(J125,J$95:J$131,0)</f>
        <v>21</v>
      </c>
      <c r="L125" t="str">
        <f t="shared" si="16"/>
        <v>Grade 4 Girls Centennial C</v>
      </c>
    </row>
    <row r="126" spans="1:12" ht="12.75">
      <c r="A126">
        <v>32</v>
      </c>
      <c r="B126" s="11" t="s">
        <v>127</v>
      </c>
      <c r="C126">
        <v>88</v>
      </c>
      <c r="D126">
        <v>129</v>
      </c>
      <c r="E126">
        <v>131</v>
      </c>
      <c r="G126">
        <f t="shared" si="12"/>
        <v>1</v>
      </c>
      <c r="H126">
        <f t="shared" si="13"/>
        <v>1</v>
      </c>
      <c r="I126">
        <f t="shared" si="14"/>
        <v>1</v>
      </c>
      <c r="J126">
        <f t="shared" si="15"/>
        <v>3</v>
      </c>
      <c r="K126">
        <f>RANK(J126,J$95:J$131,0)</f>
        <v>21</v>
      </c>
      <c r="L126" t="str">
        <f t="shared" si="16"/>
        <v>Grade 4 Girls Elizabeth Finch A</v>
      </c>
    </row>
    <row r="127" spans="1:12" ht="12.75">
      <c r="A127">
        <v>33</v>
      </c>
      <c r="B127" t="s">
        <v>58</v>
      </c>
      <c r="C127">
        <v>82</v>
      </c>
      <c r="D127">
        <v>133</v>
      </c>
      <c r="E127">
        <v>135</v>
      </c>
      <c r="G127">
        <f t="shared" si="12"/>
        <v>1</v>
      </c>
      <c r="H127">
        <f t="shared" si="13"/>
        <v>1</v>
      </c>
      <c r="I127">
        <f t="shared" si="14"/>
        <v>1</v>
      </c>
      <c r="J127">
        <f t="shared" si="15"/>
        <v>3</v>
      </c>
      <c r="K127">
        <f>RANK(J127,J$95:J$131,0)</f>
        <v>21</v>
      </c>
      <c r="L127" t="str">
        <f t="shared" si="16"/>
        <v>Grade 4 Girls Patricia Heights B</v>
      </c>
    </row>
    <row r="128" spans="1:12" ht="12.75">
      <c r="A128">
        <v>34</v>
      </c>
      <c r="B128" t="s">
        <v>46</v>
      </c>
      <c r="C128">
        <v>101</v>
      </c>
      <c r="D128">
        <v>116</v>
      </c>
      <c r="E128">
        <v>139</v>
      </c>
      <c r="G128">
        <f t="shared" si="12"/>
        <v>1</v>
      </c>
      <c r="H128">
        <f t="shared" si="13"/>
        <v>1</v>
      </c>
      <c r="I128">
        <f t="shared" si="14"/>
        <v>1</v>
      </c>
      <c r="J128">
        <f t="shared" si="15"/>
        <v>3</v>
      </c>
      <c r="K128">
        <f>RANK(J128,J$95:J$131,0)</f>
        <v>21</v>
      </c>
      <c r="L128" t="str">
        <f t="shared" si="16"/>
        <v>Grade 4 Girls Win Ferguson B</v>
      </c>
    </row>
    <row r="129" spans="1:12" ht="12.75">
      <c r="A129">
        <v>35</v>
      </c>
      <c r="B129" t="s">
        <v>59</v>
      </c>
      <c r="C129">
        <v>98</v>
      </c>
      <c r="D129">
        <v>127</v>
      </c>
      <c r="E129">
        <v>132</v>
      </c>
      <c r="G129">
        <f t="shared" si="12"/>
        <v>1</v>
      </c>
      <c r="H129">
        <f t="shared" si="13"/>
        <v>1</v>
      </c>
      <c r="I129">
        <f t="shared" si="14"/>
        <v>1</v>
      </c>
      <c r="J129">
        <f t="shared" si="15"/>
        <v>3</v>
      </c>
      <c r="K129">
        <f>RANK(J129,J$95:J$131,0)</f>
        <v>21</v>
      </c>
      <c r="L129" t="str">
        <f t="shared" si="16"/>
        <v>Grade 4 Girls Pine Street D</v>
      </c>
    </row>
    <row r="130" spans="1:12" ht="12.75">
      <c r="A130">
        <v>36</v>
      </c>
      <c r="B130" t="s">
        <v>25</v>
      </c>
      <c r="C130">
        <v>115</v>
      </c>
      <c r="D130">
        <v>128</v>
      </c>
      <c r="E130">
        <v>137</v>
      </c>
      <c r="G130">
        <f t="shared" si="12"/>
        <v>1</v>
      </c>
      <c r="H130">
        <f t="shared" si="13"/>
        <v>1</v>
      </c>
      <c r="I130">
        <f t="shared" si="14"/>
        <v>1</v>
      </c>
      <c r="J130">
        <f t="shared" si="15"/>
        <v>3</v>
      </c>
      <c r="K130">
        <f>RANK(J130,J$95:J$131,0)</f>
        <v>21</v>
      </c>
      <c r="L130" t="str">
        <f t="shared" si="16"/>
        <v>Grade 4 Girls Earl Buxton B</v>
      </c>
    </row>
    <row r="131" spans="1:12" ht="12.75">
      <c r="A131">
        <v>37</v>
      </c>
      <c r="B131" t="s">
        <v>60</v>
      </c>
      <c r="C131">
        <v>130</v>
      </c>
      <c r="D131">
        <v>141</v>
      </c>
      <c r="E131">
        <v>143</v>
      </c>
      <c r="G131">
        <f t="shared" si="12"/>
        <v>1</v>
      </c>
      <c r="H131">
        <f t="shared" si="13"/>
        <v>1</v>
      </c>
      <c r="I131">
        <f t="shared" si="14"/>
        <v>1</v>
      </c>
      <c r="J131">
        <f t="shared" si="15"/>
        <v>3</v>
      </c>
      <c r="K131">
        <f>RANK(J131,J$95:J$131,0)</f>
        <v>21</v>
      </c>
      <c r="L131" t="str">
        <f t="shared" si="16"/>
        <v>Grade 4 Girls Wes Hosford C</v>
      </c>
    </row>
    <row r="132" spans="10:12" ht="12.75">
      <c r="J132">
        <f>SUM(J95:J131)</f>
        <v>1002</v>
      </c>
      <c r="L132" s="1" t="s">
        <v>521</v>
      </c>
    </row>
    <row r="133" ht="12.75">
      <c r="L133" s="1"/>
    </row>
    <row r="134" ht="12.75">
      <c r="A134" s="1" t="s">
        <v>97</v>
      </c>
    </row>
    <row r="135" spans="1:12" ht="12.75">
      <c r="A135">
        <v>1</v>
      </c>
      <c r="B135" t="s">
        <v>102</v>
      </c>
      <c r="C135">
        <v>1</v>
      </c>
      <c r="D135">
        <v>2</v>
      </c>
      <c r="E135">
        <v>18</v>
      </c>
      <c r="G135">
        <f aca="true" t="shared" si="17" ref="G135:G180">IF(C135&lt;51,51-C135,1)</f>
        <v>50</v>
      </c>
      <c r="H135">
        <f aca="true" t="shared" si="18" ref="H135:H180">IF(D135&lt;51,51-D135,1)</f>
        <v>49</v>
      </c>
      <c r="I135">
        <f aca="true" t="shared" si="19" ref="I135:I180">IF(E135&lt;51,51-E135,1)</f>
        <v>33</v>
      </c>
      <c r="J135">
        <f aca="true" t="shared" si="20" ref="J135:J180">SUM(G135:I135)</f>
        <v>132</v>
      </c>
      <c r="K135">
        <f>RANK(J135,J$135:J$180,0)</f>
        <v>1</v>
      </c>
      <c r="L135" t="str">
        <f>CONCATENATE("Grade 4 Boys ",B135)</f>
        <v>Grade 4 Boys George P. Nicholson A</v>
      </c>
    </row>
    <row r="136" spans="1:12" ht="12.75">
      <c r="A136">
        <v>2</v>
      </c>
      <c r="B136" t="s">
        <v>4</v>
      </c>
      <c r="C136">
        <v>7</v>
      </c>
      <c r="D136">
        <v>11</v>
      </c>
      <c r="E136">
        <v>21</v>
      </c>
      <c r="G136">
        <f t="shared" si="17"/>
        <v>44</v>
      </c>
      <c r="H136">
        <f t="shared" si="18"/>
        <v>40</v>
      </c>
      <c r="I136">
        <f t="shared" si="19"/>
        <v>30</v>
      </c>
      <c r="J136">
        <f t="shared" si="20"/>
        <v>114</v>
      </c>
      <c r="K136">
        <f>RANK(J136,J$135:J$180,0)</f>
        <v>2</v>
      </c>
      <c r="L136" t="str">
        <f aca="true" t="shared" si="21" ref="L136:L180">CONCATENATE("Grade 4 Boys ",B136)</f>
        <v>Grade 4 Boys Earl Buxton A</v>
      </c>
    </row>
    <row r="137" spans="1:12" ht="12.75">
      <c r="A137">
        <v>3</v>
      </c>
      <c r="B137" t="s">
        <v>2</v>
      </c>
      <c r="C137">
        <v>14</v>
      </c>
      <c r="D137">
        <v>17</v>
      </c>
      <c r="E137">
        <v>19</v>
      </c>
      <c r="G137">
        <f t="shared" si="17"/>
        <v>37</v>
      </c>
      <c r="H137">
        <f t="shared" si="18"/>
        <v>34</v>
      </c>
      <c r="I137">
        <f t="shared" si="19"/>
        <v>32</v>
      </c>
      <c r="J137">
        <f t="shared" si="20"/>
        <v>103</v>
      </c>
      <c r="K137">
        <f>RANK(J137,J$135:J$180,0)</f>
        <v>3</v>
      </c>
      <c r="L137" t="str">
        <f t="shared" si="21"/>
        <v>Grade 4 Boys Rio Terrace A</v>
      </c>
    </row>
    <row r="138" spans="1:12" ht="12.75">
      <c r="A138">
        <v>4</v>
      </c>
      <c r="B138" t="s">
        <v>33</v>
      </c>
      <c r="C138">
        <v>3</v>
      </c>
      <c r="D138">
        <v>6</v>
      </c>
      <c r="E138">
        <v>45</v>
      </c>
      <c r="G138">
        <f t="shared" si="17"/>
        <v>48</v>
      </c>
      <c r="H138">
        <f t="shared" si="18"/>
        <v>45</v>
      </c>
      <c r="I138">
        <f t="shared" si="19"/>
        <v>6</v>
      </c>
      <c r="J138">
        <f t="shared" si="20"/>
        <v>99</v>
      </c>
      <c r="K138">
        <f>RANK(J138,J$135:J$180,0)</f>
        <v>4</v>
      </c>
      <c r="L138" t="str">
        <f t="shared" si="21"/>
        <v>Grade 4 Boys Centennial A</v>
      </c>
    </row>
    <row r="139" spans="1:12" ht="12.75">
      <c r="A139">
        <v>5</v>
      </c>
      <c r="B139" t="s">
        <v>5</v>
      </c>
      <c r="C139">
        <v>13</v>
      </c>
      <c r="D139">
        <v>22</v>
      </c>
      <c r="E139">
        <v>27</v>
      </c>
      <c r="G139">
        <f t="shared" si="17"/>
        <v>38</v>
      </c>
      <c r="H139">
        <f t="shared" si="18"/>
        <v>29</v>
      </c>
      <c r="I139">
        <f t="shared" si="19"/>
        <v>24</v>
      </c>
      <c r="J139">
        <f t="shared" si="20"/>
        <v>91</v>
      </c>
      <c r="K139">
        <f>RANK(J139,J$135:J$180,0)</f>
        <v>5</v>
      </c>
      <c r="L139" t="str">
        <f t="shared" si="21"/>
        <v>Grade 4 Boys Parkallen A</v>
      </c>
    </row>
    <row r="140" spans="1:12" ht="12.75">
      <c r="A140">
        <v>6</v>
      </c>
      <c r="B140" t="s">
        <v>51</v>
      </c>
      <c r="C140">
        <v>26</v>
      </c>
      <c r="D140">
        <v>28</v>
      </c>
      <c r="E140">
        <v>31</v>
      </c>
      <c r="G140">
        <f t="shared" si="17"/>
        <v>25</v>
      </c>
      <c r="H140">
        <f t="shared" si="18"/>
        <v>23</v>
      </c>
      <c r="I140">
        <f t="shared" si="19"/>
        <v>20</v>
      </c>
      <c r="J140">
        <f t="shared" si="20"/>
        <v>68</v>
      </c>
      <c r="K140">
        <f>RANK(J140,J$135:J$180,0)</f>
        <v>7</v>
      </c>
      <c r="L140" t="str">
        <f t="shared" si="21"/>
        <v>Grade 4 Boys Westbrook A</v>
      </c>
    </row>
    <row r="141" spans="1:12" ht="12.75">
      <c r="A141">
        <v>7</v>
      </c>
      <c r="B141" t="s">
        <v>53</v>
      </c>
      <c r="C141">
        <v>20</v>
      </c>
      <c r="D141">
        <v>29</v>
      </c>
      <c r="E141">
        <v>40</v>
      </c>
      <c r="G141">
        <f t="shared" si="17"/>
        <v>31</v>
      </c>
      <c r="H141">
        <f t="shared" si="18"/>
        <v>22</v>
      </c>
      <c r="I141">
        <f t="shared" si="19"/>
        <v>11</v>
      </c>
      <c r="J141">
        <f t="shared" si="20"/>
        <v>64</v>
      </c>
      <c r="K141">
        <f>RANK(J141,J$135:J$180,0)</f>
        <v>8</v>
      </c>
      <c r="L141" t="str">
        <f t="shared" si="21"/>
        <v>Grade 4 Boys Patricia Heights A</v>
      </c>
    </row>
    <row r="142" spans="1:12" ht="12.75">
      <c r="A142">
        <v>8</v>
      </c>
      <c r="B142" t="s">
        <v>61</v>
      </c>
      <c r="C142">
        <v>8</v>
      </c>
      <c r="D142">
        <v>10</v>
      </c>
      <c r="E142">
        <v>79</v>
      </c>
      <c r="G142">
        <f t="shared" si="17"/>
        <v>43</v>
      </c>
      <c r="H142">
        <f t="shared" si="18"/>
        <v>41</v>
      </c>
      <c r="I142">
        <f t="shared" si="19"/>
        <v>1</v>
      </c>
      <c r="J142">
        <f t="shared" si="20"/>
        <v>85</v>
      </c>
      <c r="K142">
        <f>RANK(J142,J$135:J$180,0)</f>
        <v>6</v>
      </c>
      <c r="L142" t="str">
        <f t="shared" si="21"/>
        <v>Grade 4 Boys Donnan A</v>
      </c>
    </row>
    <row r="143" spans="1:12" ht="12.75">
      <c r="A143">
        <v>9</v>
      </c>
      <c r="B143" t="s">
        <v>62</v>
      </c>
      <c r="C143">
        <v>15</v>
      </c>
      <c r="D143">
        <v>24</v>
      </c>
      <c r="E143">
        <v>72</v>
      </c>
      <c r="G143">
        <f t="shared" si="17"/>
        <v>36</v>
      </c>
      <c r="H143">
        <f t="shared" si="18"/>
        <v>27</v>
      </c>
      <c r="I143">
        <f t="shared" si="19"/>
        <v>1</v>
      </c>
      <c r="J143">
        <f t="shared" si="20"/>
        <v>64</v>
      </c>
      <c r="K143">
        <f>RANK(J143,J$135:J$180,0)</f>
        <v>8</v>
      </c>
      <c r="L143" t="str">
        <f t="shared" si="21"/>
        <v>Grade 4 Boys Lynnwood A</v>
      </c>
    </row>
    <row r="144" spans="1:12" ht="12.75">
      <c r="A144">
        <v>10</v>
      </c>
      <c r="B144" t="s">
        <v>9</v>
      </c>
      <c r="C144">
        <v>25</v>
      </c>
      <c r="D144">
        <v>32</v>
      </c>
      <c r="E144">
        <v>55</v>
      </c>
      <c r="G144">
        <f t="shared" si="17"/>
        <v>26</v>
      </c>
      <c r="H144">
        <f t="shared" si="18"/>
        <v>19</v>
      </c>
      <c r="I144">
        <f t="shared" si="19"/>
        <v>1</v>
      </c>
      <c r="J144">
        <f t="shared" si="20"/>
        <v>46</v>
      </c>
      <c r="K144">
        <f>RANK(J144,J$135:J$180,0)</f>
        <v>11</v>
      </c>
      <c r="L144" t="str">
        <f t="shared" si="21"/>
        <v>Grade 4 Boys Pine Street A</v>
      </c>
    </row>
    <row r="145" spans="1:12" ht="12.75">
      <c r="A145">
        <v>11</v>
      </c>
      <c r="B145" t="s">
        <v>103</v>
      </c>
      <c r="C145">
        <v>33</v>
      </c>
      <c r="D145">
        <v>34</v>
      </c>
      <c r="E145">
        <v>54</v>
      </c>
      <c r="G145">
        <f t="shared" si="17"/>
        <v>18</v>
      </c>
      <c r="H145">
        <f t="shared" si="18"/>
        <v>17</v>
      </c>
      <c r="I145">
        <f t="shared" si="19"/>
        <v>1</v>
      </c>
      <c r="J145">
        <f t="shared" si="20"/>
        <v>36</v>
      </c>
      <c r="K145">
        <f>RANK(J145,J$135:J$180,0)</f>
        <v>13</v>
      </c>
      <c r="L145" t="str">
        <f t="shared" si="21"/>
        <v>Grade 4 Boys George P. Nicholson B</v>
      </c>
    </row>
    <row r="146" spans="1:12" ht="12.75">
      <c r="A146">
        <v>12</v>
      </c>
      <c r="B146" t="s">
        <v>34</v>
      </c>
      <c r="C146">
        <v>36</v>
      </c>
      <c r="D146">
        <v>38</v>
      </c>
      <c r="E146">
        <v>52</v>
      </c>
      <c r="G146">
        <f t="shared" si="17"/>
        <v>15</v>
      </c>
      <c r="H146">
        <f t="shared" si="18"/>
        <v>13</v>
      </c>
      <c r="I146">
        <f t="shared" si="19"/>
        <v>1</v>
      </c>
      <c r="J146">
        <f t="shared" si="20"/>
        <v>29</v>
      </c>
      <c r="K146">
        <f>RANK(J146,J$135:J$180,0)</f>
        <v>15</v>
      </c>
      <c r="L146" t="str">
        <f t="shared" si="21"/>
        <v>Grade 4 Boys George H. Luck A</v>
      </c>
    </row>
    <row r="147" spans="1:12" ht="12.75">
      <c r="A147">
        <v>13</v>
      </c>
      <c r="B147" t="s">
        <v>32</v>
      </c>
      <c r="C147">
        <v>35</v>
      </c>
      <c r="D147">
        <v>47</v>
      </c>
      <c r="E147">
        <v>51</v>
      </c>
      <c r="G147">
        <f t="shared" si="17"/>
        <v>16</v>
      </c>
      <c r="H147">
        <f t="shared" si="18"/>
        <v>4</v>
      </c>
      <c r="I147">
        <f t="shared" si="19"/>
        <v>1</v>
      </c>
      <c r="J147">
        <f t="shared" si="20"/>
        <v>21</v>
      </c>
      <c r="K147">
        <f>RANK(J147,J$135:J$180,0)</f>
        <v>16</v>
      </c>
      <c r="L147" t="str">
        <f t="shared" si="21"/>
        <v>Grade 4 Boys Greenview A</v>
      </c>
    </row>
    <row r="148" spans="1:12" ht="12.75">
      <c r="A148">
        <v>14</v>
      </c>
      <c r="B148" t="s">
        <v>16</v>
      </c>
      <c r="C148">
        <v>12</v>
      </c>
      <c r="D148">
        <v>42</v>
      </c>
      <c r="E148">
        <v>101</v>
      </c>
      <c r="G148">
        <f t="shared" si="17"/>
        <v>39</v>
      </c>
      <c r="H148">
        <f t="shared" si="18"/>
        <v>9</v>
      </c>
      <c r="I148">
        <f t="shared" si="19"/>
        <v>1</v>
      </c>
      <c r="J148">
        <f t="shared" si="20"/>
        <v>49</v>
      </c>
      <c r="K148">
        <f>RANK(J148,J$135:J$180,0)</f>
        <v>10</v>
      </c>
      <c r="L148" t="str">
        <f t="shared" si="21"/>
        <v>Grade 4 Boys Edmonton Christian West A</v>
      </c>
    </row>
    <row r="149" spans="1:12" ht="12.75">
      <c r="A149">
        <v>15</v>
      </c>
      <c r="B149" s="11" t="s">
        <v>55</v>
      </c>
      <c r="C149">
        <v>37</v>
      </c>
      <c r="D149">
        <v>60</v>
      </c>
      <c r="E149">
        <v>64</v>
      </c>
      <c r="G149">
        <f t="shared" si="17"/>
        <v>14</v>
      </c>
      <c r="H149">
        <f t="shared" si="18"/>
        <v>1</v>
      </c>
      <c r="I149">
        <f t="shared" si="19"/>
        <v>1</v>
      </c>
      <c r="J149">
        <f t="shared" si="20"/>
        <v>16</v>
      </c>
      <c r="K149">
        <f>RANK(J149,J$135:J$180,0)</f>
        <v>18</v>
      </c>
      <c r="L149" t="str">
        <f t="shared" si="21"/>
        <v>Grade 4 Boys Richard Secord A</v>
      </c>
    </row>
    <row r="150" spans="1:12" ht="12.75">
      <c r="A150">
        <v>16</v>
      </c>
      <c r="B150" t="s">
        <v>7</v>
      </c>
      <c r="C150">
        <v>39</v>
      </c>
      <c r="D150">
        <v>43</v>
      </c>
      <c r="E150">
        <v>82</v>
      </c>
      <c r="G150">
        <f t="shared" si="17"/>
        <v>12</v>
      </c>
      <c r="H150">
        <f t="shared" si="18"/>
        <v>8</v>
      </c>
      <c r="I150">
        <f t="shared" si="19"/>
        <v>1</v>
      </c>
      <c r="J150">
        <f t="shared" si="20"/>
        <v>21</v>
      </c>
      <c r="K150">
        <f>RANK(J150,J$135:J$180,0)</f>
        <v>16</v>
      </c>
      <c r="L150" t="str">
        <f t="shared" si="21"/>
        <v>Grade 4 Boys Rio Terrace B</v>
      </c>
    </row>
    <row r="151" spans="1:12" ht="12.75">
      <c r="A151">
        <v>17</v>
      </c>
      <c r="B151" t="s">
        <v>58</v>
      </c>
      <c r="C151">
        <v>53</v>
      </c>
      <c r="D151">
        <v>68</v>
      </c>
      <c r="E151">
        <v>69</v>
      </c>
      <c r="G151">
        <f t="shared" si="17"/>
        <v>1</v>
      </c>
      <c r="H151">
        <f t="shared" si="18"/>
        <v>1</v>
      </c>
      <c r="I151">
        <f t="shared" si="19"/>
        <v>1</v>
      </c>
      <c r="J151">
        <f t="shared" si="20"/>
        <v>3</v>
      </c>
      <c r="K151">
        <f>RANK(J151,J$135:J$180,0)</f>
        <v>22</v>
      </c>
      <c r="L151" t="str">
        <f t="shared" si="21"/>
        <v>Grade 4 Boys Patricia Heights B</v>
      </c>
    </row>
    <row r="152" spans="1:12" ht="12.75">
      <c r="A152">
        <v>18</v>
      </c>
      <c r="B152" t="s">
        <v>21</v>
      </c>
      <c r="C152">
        <v>59</v>
      </c>
      <c r="D152">
        <v>65</v>
      </c>
      <c r="E152">
        <v>80</v>
      </c>
      <c r="G152">
        <f t="shared" si="17"/>
        <v>1</v>
      </c>
      <c r="H152">
        <f t="shared" si="18"/>
        <v>1</v>
      </c>
      <c r="I152">
        <f t="shared" si="19"/>
        <v>1</v>
      </c>
      <c r="J152">
        <f t="shared" si="20"/>
        <v>3</v>
      </c>
      <c r="K152">
        <f>RANK(J152,J$135:J$180,0)</f>
        <v>22</v>
      </c>
      <c r="L152" t="str">
        <f t="shared" si="21"/>
        <v>Grade 4 Boys Pine Street B</v>
      </c>
    </row>
    <row r="153" spans="1:12" ht="12.75">
      <c r="A153">
        <v>19</v>
      </c>
      <c r="B153" t="s">
        <v>10</v>
      </c>
      <c r="C153">
        <v>44</v>
      </c>
      <c r="D153">
        <v>48</v>
      </c>
      <c r="E153">
        <v>120</v>
      </c>
      <c r="G153">
        <f t="shared" si="17"/>
        <v>7</v>
      </c>
      <c r="H153">
        <f t="shared" si="18"/>
        <v>3</v>
      </c>
      <c r="I153">
        <f t="shared" si="19"/>
        <v>1</v>
      </c>
      <c r="J153">
        <f t="shared" si="20"/>
        <v>11</v>
      </c>
      <c r="K153">
        <f>RANK(J153,J$135:J$180,0)</f>
        <v>20</v>
      </c>
      <c r="L153" t="str">
        <f t="shared" si="21"/>
        <v>Grade 4 Boys Victoria A</v>
      </c>
    </row>
    <row r="154" spans="1:12" ht="12.75">
      <c r="A154">
        <v>20</v>
      </c>
      <c r="B154" t="s">
        <v>63</v>
      </c>
      <c r="C154">
        <v>66</v>
      </c>
      <c r="D154">
        <v>67</v>
      </c>
      <c r="E154">
        <v>81</v>
      </c>
      <c r="G154">
        <f t="shared" si="17"/>
        <v>1</v>
      </c>
      <c r="H154">
        <f t="shared" si="18"/>
        <v>1</v>
      </c>
      <c r="I154">
        <f t="shared" si="19"/>
        <v>1</v>
      </c>
      <c r="J154">
        <f t="shared" si="20"/>
        <v>3</v>
      </c>
      <c r="K154">
        <f>RANK(J154,J$135:J$180,0)</f>
        <v>22</v>
      </c>
      <c r="L154" t="str">
        <f t="shared" si="21"/>
        <v>Grade 4 Boys Brander Gardens A</v>
      </c>
    </row>
    <row r="155" spans="1:12" ht="12.75">
      <c r="A155">
        <v>21</v>
      </c>
      <c r="B155" t="s">
        <v>12</v>
      </c>
      <c r="C155">
        <v>9</v>
      </c>
      <c r="D155">
        <v>94</v>
      </c>
      <c r="E155">
        <v>118</v>
      </c>
      <c r="G155">
        <f t="shared" si="17"/>
        <v>42</v>
      </c>
      <c r="H155">
        <f t="shared" si="18"/>
        <v>1</v>
      </c>
      <c r="I155">
        <f t="shared" si="19"/>
        <v>1</v>
      </c>
      <c r="J155">
        <f t="shared" si="20"/>
        <v>44</v>
      </c>
      <c r="K155">
        <f>RANK(J155,J$135:J$180,0)</f>
        <v>12</v>
      </c>
      <c r="L155" t="str">
        <f t="shared" si="21"/>
        <v>Grade 4 Boys Crestwood A</v>
      </c>
    </row>
    <row r="156" spans="1:12" ht="12.75">
      <c r="A156">
        <v>22</v>
      </c>
      <c r="B156" t="s">
        <v>54</v>
      </c>
      <c r="C156">
        <v>70</v>
      </c>
      <c r="D156">
        <v>77</v>
      </c>
      <c r="E156">
        <v>78</v>
      </c>
      <c r="G156">
        <f t="shared" si="17"/>
        <v>1</v>
      </c>
      <c r="H156">
        <f t="shared" si="18"/>
        <v>1</v>
      </c>
      <c r="I156">
        <f t="shared" si="19"/>
        <v>1</v>
      </c>
      <c r="J156">
        <f t="shared" si="20"/>
        <v>3</v>
      </c>
      <c r="K156">
        <f>RANK(J156,J$135:J$180,0)</f>
        <v>22</v>
      </c>
      <c r="L156" t="str">
        <f t="shared" si="21"/>
        <v>Grade 4 Boys Uncas A</v>
      </c>
    </row>
    <row r="157" spans="1:12" ht="12.75">
      <c r="A157">
        <v>23</v>
      </c>
      <c r="B157" t="s">
        <v>52</v>
      </c>
      <c r="C157">
        <v>56</v>
      </c>
      <c r="D157">
        <v>57</v>
      </c>
      <c r="E157">
        <v>115</v>
      </c>
      <c r="G157">
        <f t="shared" si="17"/>
        <v>1</v>
      </c>
      <c r="H157">
        <f t="shared" si="18"/>
        <v>1</v>
      </c>
      <c r="I157">
        <f t="shared" si="19"/>
        <v>1</v>
      </c>
      <c r="J157">
        <f t="shared" si="20"/>
        <v>3</v>
      </c>
      <c r="K157">
        <f>RANK(J157,J$135:J$180,0)</f>
        <v>22</v>
      </c>
      <c r="L157" t="str">
        <f t="shared" si="21"/>
        <v>Grade 4 Boys Wes Hosford A</v>
      </c>
    </row>
    <row r="158" spans="1:12" ht="12.75">
      <c r="A158">
        <v>24</v>
      </c>
      <c r="B158" t="s">
        <v>6</v>
      </c>
      <c r="C158">
        <v>74</v>
      </c>
      <c r="D158">
        <v>76</v>
      </c>
      <c r="E158">
        <v>96</v>
      </c>
      <c r="G158">
        <f t="shared" si="17"/>
        <v>1</v>
      </c>
      <c r="H158">
        <f t="shared" si="18"/>
        <v>1</v>
      </c>
      <c r="I158">
        <f t="shared" si="19"/>
        <v>1</v>
      </c>
      <c r="J158">
        <f t="shared" si="20"/>
        <v>3</v>
      </c>
      <c r="K158">
        <f>RANK(J158,J$135:J$180,0)</f>
        <v>22</v>
      </c>
      <c r="L158" t="str">
        <f t="shared" si="21"/>
        <v>Grade 4 Boys Strathcona Christian Ac A</v>
      </c>
    </row>
    <row r="159" spans="1:12" ht="12.75">
      <c r="A159">
        <v>25</v>
      </c>
      <c r="B159" t="s">
        <v>37</v>
      </c>
      <c r="C159">
        <v>75</v>
      </c>
      <c r="D159">
        <v>87</v>
      </c>
      <c r="E159">
        <v>92</v>
      </c>
      <c r="G159">
        <f t="shared" si="17"/>
        <v>1</v>
      </c>
      <c r="H159">
        <f t="shared" si="18"/>
        <v>1</v>
      </c>
      <c r="I159">
        <f t="shared" si="19"/>
        <v>1</v>
      </c>
      <c r="J159">
        <f t="shared" si="20"/>
        <v>3</v>
      </c>
      <c r="K159">
        <f>RANK(J159,J$135:J$180,0)</f>
        <v>22</v>
      </c>
      <c r="L159" t="str">
        <f t="shared" si="21"/>
        <v>Grade 4 Boys George H. Luck B</v>
      </c>
    </row>
    <row r="160" spans="1:12" ht="12.75">
      <c r="A160">
        <v>26</v>
      </c>
      <c r="B160" t="s">
        <v>64</v>
      </c>
      <c r="C160">
        <v>46</v>
      </c>
      <c r="D160">
        <v>99</v>
      </c>
      <c r="E160">
        <v>111</v>
      </c>
      <c r="G160">
        <f t="shared" si="17"/>
        <v>5</v>
      </c>
      <c r="H160">
        <f t="shared" si="18"/>
        <v>1</v>
      </c>
      <c r="I160">
        <f t="shared" si="19"/>
        <v>1</v>
      </c>
      <c r="J160">
        <f t="shared" si="20"/>
        <v>7</v>
      </c>
      <c r="K160">
        <f>RANK(J160,J$135:J$180,0)</f>
        <v>21</v>
      </c>
      <c r="L160" t="str">
        <f t="shared" si="21"/>
        <v>Grade 4 Boys Westbrook B</v>
      </c>
    </row>
    <row r="161" spans="1:12" ht="12.75">
      <c r="A161">
        <v>27</v>
      </c>
      <c r="B161" s="11" t="s">
        <v>1</v>
      </c>
      <c r="C161">
        <v>41</v>
      </c>
      <c r="D161">
        <v>49</v>
      </c>
      <c r="E161">
        <v>170</v>
      </c>
      <c r="G161">
        <f t="shared" si="17"/>
        <v>10</v>
      </c>
      <c r="H161">
        <f t="shared" si="18"/>
        <v>2</v>
      </c>
      <c r="I161">
        <f t="shared" si="19"/>
        <v>1</v>
      </c>
      <c r="J161">
        <f t="shared" si="20"/>
        <v>13</v>
      </c>
      <c r="K161">
        <f>RANK(J161,J$135:J$180,0)</f>
        <v>19</v>
      </c>
      <c r="L161" t="str">
        <f t="shared" si="21"/>
        <v>Grade 4 Boys Windsor Park A</v>
      </c>
    </row>
    <row r="162" spans="1:12" ht="12.75">
      <c r="A162">
        <v>28</v>
      </c>
      <c r="B162" t="s">
        <v>65</v>
      </c>
      <c r="C162">
        <v>73</v>
      </c>
      <c r="D162">
        <v>89</v>
      </c>
      <c r="E162">
        <v>105</v>
      </c>
      <c r="G162">
        <f t="shared" si="17"/>
        <v>1</v>
      </c>
      <c r="H162">
        <f t="shared" si="18"/>
        <v>1</v>
      </c>
      <c r="I162">
        <f t="shared" si="19"/>
        <v>1</v>
      </c>
      <c r="J162">
        <f t="shared" si="20"/>
        <v>3</v>
      </c>
      <c r="K162">
        <f>RANK(J162,J$135:J$180,0)</f>
        <v>22</v>
      </c>
      <c r="L162" t="str">
        <f t="shared" si="21"/>
        <v>Grade 4 Boys Patricia Heights C</v>
      </c>
    </row>
    <row r="163" spans="1:12" ht="12.75">
      <c r="A163">
        <v>29</v>
      </c>
      <c r="B163" s="11" t="s">
        <v>26</v>
      </c>
      <c r="C163">
        <v>23</v>
      </c>
      <c r="D163">
        <v>114</v>
      </c>
      <c r="E163">
        <v>151</v>
      </c>
      <c r="G163">
        <f t="shared" si="17"/>
        <v>28</v>
      </c>
      <c r="H163">
        <f t="shared" si="18"/>
        <v>1</v>
      </c>
      <c r="I163">
        <f t="shared" si="19"/>
        <v>1</v>
      </c>
      <c r="J163">
        <f t="shared" si="20"/>
        <v>30</v>
      </c>
      <c r="K163">
        <f>RANK(J163,J$135:J$180,0)</f>
        <v>14</v>
      </c>
      <c r="L163" t="str">
        <f t="shared" si="21"/>
        <v>Grade 4 Boys Win Ferguson A</v>
      </c>
    </row>
    <row r="164" spans="1:12" ht="12.75">
      <c r="A164">
        <v>30</v>
      </c>
      <c r="B164" t="s">
        <v>25</v>
      </c>
      <c r="C164">
        <v>61</v>
      </c>
      <c r="D164">
        <v>84</v>
      </c>
      <c r="E164">
        <v>145</v>
      </c>
      <c r="G164">
        <f t="shared" si="17"/>
        <v>1</v>
      </c>
      <c r="H164">
        <f t="shared" si="18"/>
        <v>1</v>
      </c>
      <c r="I164">
        <f t="shared" si="19"/>
        <v>1</v>
      </c>
      <c r="J164">
        <f t="shared" si="20"/>
        <v>3</v>
      </c>
      <c r="K164">
        <f>RANK(J164,J$135:J$180,0)</f>
        <v>22</v>
      </c>
      <c r="L164" t="str">
        <f t="shared" si="21"/>
        <v>Grade 4 Boys Earl Buxton B</v>
      </c>
    </row>
    <row r="165" spans="1:12" ht="12.75">
      <c r="A165">
        <v>31</v>
      </c>
      <c r="B165" t="s">
        <v>39</v>
      </c>
      <c r="C165">
        <v>86</v>
      </c>
      <c r="D165">
        <v>100</v>
      </c>
      <c r="E165">
        <v>123</v>
      </c>
      <c r="G165">
        <f t="shared" si="17"/>
        <v>1</v>
      </c>
      <c r="H165">
        <f t="shared" si="18"/>
        <v>1</v>
      </c>
      <c r="I165">
        <f t="shared" si="19"/>
        <v>1</v>
      </c>
      <c r="J165">
        <f t="shared" si="20"/>
        <v>3</v>
      </c>
      <c r="K165">
        <f>RANK(J165,J$135:J$180,0)</f>
        <v>22</v>
      </c>
      <c r="L165" t="str">
        <f t="shared" si="21"/>
        <v>Grade 4 Boys Greenview B</v>
      </c>
    </row>
    <row r="166" spans="1:12" ht="12.75">
      <c r="A166">
        <v>32</v>
      </c>
      <c r="B166" t="s">
        <v>14</v>
      </c>
      <c r="C166">
        <v>98</v>
      </c>
      <c r="D166">
        <v>109</v>
      </c>
      <c r="E166">
        <v>110</v>
      </c>
      <c r="G166">
        <f t="shared" si="17"/>
        <v>1</v>
      </c>
      <c r="H166">
        <f t="shared" si="18"/>
        <v>1</v>
      </c>
      <c r="I166">
        <f t="shared" si="19"/>
        <v>1</v>
      </c>
      <c r="J166">
        <f t="shared" si="20"/>
        <v>3</v>
      </c>
      <c r="K166">
        <f>RANK(J166,J$135:J$180,0)</f>
        <v>22</v>
      </c>
      <c r="L166" t="str">
        <f t="shared" si="21"/>
        <v>Grade 4 Boys Strathcona Christian Ac B</v>
      </c>
    </row>
    <row r="167" spans="1:12" ht="12.75">
      <c r="A167">
        <v>33</v>
      </c>
      <c r="B167" t="s">
        <v>40</v>
      </c>
      <c r="C167">
        <v>58</v>
      </c>
      <c r="D167">
        <v>91</v>
      </c>
      <c r="E167">
        <v>168</v>
      </c>
      <c r="G167">
        <f t="shared" si="17"/>
        <v>1</v>
      </c>
      <c r="H167">
        <f t="shared" si="18"/>
        <v>1</v>
      </c>
      <c r="I167">
        <f t="shared" si="19"/>
        <v>1</v>
      </c>
      <c r="J167">
        <f t="shared" si="20"/>
        <v>3</v>
      </c>
      <c r="K167">
        <f>RANK(J167,J$135:J$180,0)</f>
        <v>22</v>
      </c>
      <c r="L167" t="str">
        <f t="shared" si="21"/>
        <v>Grade 4 Boys Centennial B</v>
      </c>
    </row>
    <row r="168" spans="1:12" ht="12.75">
      <c r="A168">
        <v>34</v>
      </c>
      <c r="B168" t="s">
        <v>41</v>
      </c>
      <c r="C168">
        <v>93</v>
      </c>
      <c r="D168">
        <v>113</v>
      </c>
      <c r="E168">
        <v>119</v>
      </c>
      <c r="G168">
        <f t="shared" si="17"/>
        <v>1</v>
      </c>
      <c r="H168">
        <f t="shared" si="18"/>
        <v>1</v>
      </c>
      <c r="I168">
        <f t="shared" si="19"/>
        <v>1</v>
      </c>
      <c r="J168">
        <f t="shared" si="20"/>
        <v>3</v>
      </c>
      <c r="K168">
        <f>RANK(J168,J$135:J$180,0)</f>
        <v>22</v>
      </c>
      <c r="L168" t="str">
        <f t="shared" si="21"/>
        <v>Grade 4 Boys Pine Street C</v>
      </c>
    </row>
    <row r="169" spans="1:12" ht="12.75">
      <c r="A169">
        <v>35</v>
      </c>
      <c r="B169" t="s">
        <v>66</v>
      </c>
      <c r="C169">
        <v>103</v>
      </c>
      <c r="D169">
        <v>104</v>
      </c>
      <c r="E169">
        <v>125</v>
      </c>
      <c r="G169">
        <f t="shared" si="17"/>
        <v>1</v>
      </c>
      <c r="H169">
        <f t="shared" si="18"/>
        <v>1</v>
      </c>
      <c r="I169">
        <f t="shared" si="19"/>
        <v>1</v>
      </c>
      <c r="J169">
        <f t="shared" si="20"/>
        <v>3</v>
      </c>
      <c r="K169">
        <f>RANK(J169,J$135:J$180,0)</f>
        <v>22</v>
      </c>
      <c r="L169" t="str">
        <f t="shared" si="21"/>
        <v>Grade 4 Boys Lynnwood B</v>
      </c>
    </row>
    <row r="170" spans="1:12" ht="12.75">
      <c r="A170">
        <v>36</v>
      </c>
      <c r="B170" t="s">
        <v>67</v>
      </c>
      <c r="C170">
        <v>83</v>
      </c>
      <c r="D170">
        <v>122</v>
      </c>
      <c r="E170">
        <v>131</v>
      </c>
      <c r="G170">
        <f t="shared" si="17"/>
        <v>1</v>
      </c>
      <c r="H170">
        <f t="shared" si="18"/>
        <v>1</v>
      </c>
      <c r="I170">
        <f t="shared" si="19"/>
        <v>1</v>
      </c>
      <c r="J170">
        <f t="shared" si="20"/>
        <v>3</v>
      </c>
      <c r="K170">
        <f>RANK(J170,J$135:J$180,0)</f>
        <v>22</v>
      </c>
      <c r="L170" t="str">
        <f t="shared" si="21"/>
        <v>Grade 4 Boys Brander Gardens B</v>
      </c>
    </row>
    <row r="171" spans="1:12" ht="12.75">
      <c r="A171">
        <v>37</v>
      </c>
      <c r="B171" t="s">
        <v>68</v>
      </c>
      <c r="C171">
        <v>106</v>
      </c>
      <c r="D171">
        <v>107</v>
      </c>
      <c r="E171">
        <v>129</v>
      </c>
      <c r="G171">
        <f t="shared" si="17"/>
        <v>1</v>
      </c>
      <c r="H171">
        <f t="shared" si="18"/>
        <v>1</v>
      </c>
      <c r="I171">
        <f t="shared" si="19"/>
        <v>1</v>
      </c>
      <c r="J171">
        <f t="shared" si="20"/>
        <v>3</v>
      </c>
      <c r="K171">
        <f>RANK(J171,J$135:J$180,0)</f>
        <v>22</v>
      </c>
      <c r="L171" t="str">
        <f t="shared" si="21"/>
        <v>Grade 4 Boys Patricia Heights D</v>
      </c>
    </row>
    <row r="172" spans="1:12" ht="12.75">
      <c r="A172">
        <v>38</v>
      </c>
      <c r="B172" t="s">
        <v>13</v>
      </c>
      <c r="C172">
        <v>97</v>
      </c>
      <c r="D172">
        <v>102</v>
      </c>
      <c r="E172">
        <v>146</v>
      </c>
      <c r="G172">
        <f t="shared" si="17"/>
        <v>1</v>
      </c>
      <c r="H172">
        <f t="shared" si="18"/>
        <v>1</v>
      </c>
      <c r="I172">
        <f t="shared" si="19"/>
        <v>1</v>
      </c>
      <c r="J172">
        <f t="shared" si="20"/>
        <v>3</v>
      </c>
      <c r="K172">
        <f>RANK(J172,J$135:J$180,0)</f>
        <v>22</v>
      </c>
      <c r="L172" t="str">
        <f t="shared" si="21"/>
        <v>Grade 4 Boys Michael A. Kostek A</v>
      </c>
    </row>
    <row r="173" spans="1:12" ht="12.75">
      <c r="A173">
        <v>39</v>
      </c>
      <c r="B173" t="s">
        <v>43</v>
      </c>
      <c r="C173">
        <v>62</v>
      </c>
      <c r="D173">
        <v>132</v>
      </c>
      <c r="E173">
        <v>155</v>
      </c>
      <c r="G173">
        <f t="shared" si="17"/>
        <v>1</v>
      </c>
      <c r="H173">
        <f t="shared" si="18"/>
        <v>1</v>
      </c>
      <c r="I173">
        <f t="shared" si="19"/>
        <v>1</v>
      </c>
      <c r="J173">
        <f t="shared" si="20"/>
        <v>3</v>
      </c>
      <c r="K173">
        <f>RANK(J173,J$135:J$180,0)</f>
        <v>22</v>
      </c>
      <c r="L173" t="str">
        <f t="shared" si="21"/>
        <v>Grade 4 Boys Ekota A</v>
      </c>
    </row>
    <row r="174" spans="1:12" ht="12.75">
      <c r="A174">
        <v>40</v>
      </c>
      <c r="B174" s="11" t="s">
        <v>527</v>
      </c>
      <c r="C174">
        <v>90</v>
      </c>
      <c r="D174">
        <v>128</v>
      </c>
      <c r="E174">
        <v>152</v>
      </c>
      <c r="G174">
        <f t="shared" si="17"/>
        <v>1</v>
      </c>
      <c r="H174">
        <f t="shared" si="18"/>
        <v>1</v>
      </c>
      <c r="I174">
        <f t="shared" si="19"/>
        <v>1</v>
      </c>
      <c r="J174">
        <f t="shared" si="20"/>
        <v>3</v>
      </c>
      <c r="K174">
        <f>RANK(J174,J$135:J$180,0)</f>
        <v>22</v>
      </c>
      <c r="L174" t="str">
        <f t="shared" si="21"/>
        <v>Grade 4 Boys John Barnett A</v>
      </c>
    </row>
    <row r="175" spans="1:12" ht="12.75">
      <c r="A175">
        <v>41</v>
      </c>
      <c r="B175" t="s">
        <v>59</v>
      </c>
      <c r="C175">
        <v>121</v>
      </c>
      <c r="D175">
        <v>133</v>
      </c>
      <c r="E175">
        <v>135</v>
      </c>
      <c r="G175">
        <f t="shared" si="17"/>
        <v>1</v>
      </c>
      <c r="H175">
        <f t="shared" si="18"/>
        <v>1</v>
      </c>
      <c r="I175">
        <f t="shared" si="19"/>
        <v>1</v>
      </c>
      <c r="J175">
        <f t="shared" si="20"/>
        <v>3</v>
      </c>
      <c r="K175">
        <f>RANK(J175,J$135:J$180,0)</f>
        <v>22</v>
      </c>
      <c r="L175" t="str">
        <f t="shared" si="21"/>
        <v>Grade 4 Boys Pine Street D</v>
      </c>
    </row>
    <row r="176" spans="1:12" ht="12.75">
      <c r="A176">
        <v>42</v>
      </c>
      <c r="B176" t="s">
        <v>104</v>
      </c>
      <c r="C176">
        <v>124</v>
      </c>
      <c r="D176">
        <v>134</v>
      </c>
      <c r="E176">
        <v>138</v>
      </c>
      <c r="G176">
        <f t="shared" si="17"/>
        <v>1</v>
      </c>
      <c r="H176">
        <f t="shared" si="18"/>
        <v>1</v>
      </c>
      <c r="I176">
        <f t="shared" si="19"/>
        <v>1</v>
      </c>
      <c r="J176">
        <f t="shared" si="20"/>
        <v>3</v>
      </c>
      <c r="K176">
        <f>RANK(J176,J$135:J$180,0)</f>
        <v>22</v>
      </c>
      <c r="L176" t="str">
        <f t="shared" si="21"/>
        <v>Grade 4 Boys George P. Nicholson C</v>
      </c>
    </row>
    <row r="177" spans="1:12" ht="12.75">
      <c r="A177">
        <v>43</v>
      </c>
      <c r="B177" t="s">
        <v>19</v>
      </c>
      <c r="C177">
        <v>127</v>
      </c>
      <c r="D177">
        <v>139</v>
      </c>
      <c r="E177">
        <v>147</v>
      </c>
      <c r="G177">
        <f t="shared" si="17"/>
        <v>1</v>
      </c>
      <c r="H177">
        <f t="shared" si="18"/>
        <v>1</v>
      </c>
      <c r="I177">
        <f t="shared" si="19"/>
        <v>1</v>
      </c>
      <c r="J177">
        <f t="shared" si="20"/>
        <v>3</v>
      </c>
      <c r="K177">
        <f>RANK(J177,J$135:J$180,0)</f>
        <v>22</v>
      </c>
      <c r="L177" t="str">
        <f t="shared" si="21"/>
        <v>Grade 4 Boys Strathcona Christian Ac C</v>
      </c>
    </row>
    <row r="178" spans="1:12" ht="12.75">
      <c r="A178">
        <v>44</v>
      </c>
      <c r="B178" t="s">
        <v>69</v>
      </c>
      <c r="C178">
        <v>137</v>
      </c>
      <c r="D178">
        <v>143</v>
      </c>
      <c r="E178">
        <v>149</v>
      </c>
      <c r="G178">
        <f t="shared" si="17"/>
        <v>1</v>
      </c>
      <c r="H178">
        <f t="shared" si="18"/>
        <v>1</v>
      </c>
      <c r="I178">
        <f t="shared" si="19"/>
        <v>1</v>
      </c>
      <c r="J178">
        <f t="shared" si="20"/>
        <v>3</v>
      </c>
      <c r="K178">
        <f>RANK(J178,J$135:J$180,0)</f>
        <v>22</v>
      </c>
      <c r="L178" t="str">
        <f t="shared" si="21"/>
        <v>Grade 4 Boys Pine Street E</v>
      </c>
    </row>
    <row r="179" spans="1:12" ht="12.75">
      <c r="A179">
        <v>45</v>
      </c>
      <c r="B179" t="s">
        <v>70</v>
      </c>
      <c r="C179">
        <v>150</v>
      </c>
      <c r="D179">
        <v>161</v>
      </c>
      <c r="E179">
        <v>162</v>
      </c>
      <c r="G179">
        <f t="shared" si="17"/>
        <v>1</v>
      </c>
      <c r="H179">
        <f t="shared" si="18"/>
        <v>1</v>
      </c>
      <c r="I179">
        <f t="shared" si="19"/>
        <v>1</v>
      </c>
      <c r="J179">
        <f t="shared" si="20"/>
        <v>3</v>
      </c>
      <c r="K179">
        <f>RANK(J179,J$135:J$180,0)</f>
        <v>22</v>
      </c>
      <c r="L179" t="str">
        <f t="shared" si="21"/>
        <v>Grade 4 Boys Westbrook C</v>
      </c>
    </row>
    <row r="180" spans="1:12" ht="12.75">
      <c r="A180">
        <v>46</v>
      </c>
      <c r="B180" t="s">
        <v>48</v>
      </c>
      <c r="C180">
        <v>157</v>
      </c>
      <c r="D180">
        <v>158</v>
      </c>
      <c r="E180">
        <v>163</v>
      </c>
      <c r="G180">
        <f t="shared" si="17"/>
        <v>1</v>
      </c>
      <c r="H180">
        <f t="shared" si="18"/>
        <v>1</v>
      </c>
      <c r="I180">
        <f t="shared" si="19"/>
        <v>1</v>
      </c>
      <c r="J180">
        <f t="shared" si="20"/>
        <v>3</v>
      </c>
      <c r="K180">
        <f>RANK(J180,J$135:J$180,0)</f>
        <v>22</v>
      </c>
      <c r="L180" t="str">
        <f t="shared" si="21"/>
        <v>Grade 4 Boys Ekota B</v>
      </c>
    </row>
    <row r="181" spans="10:12" ht="12.75">
      <c r="J181">
        <f>SUM(J135:J180)</f>
        <v>1218</v>
      </c>
      <c r="L181" s="1" t="s">
        <v>522</v>
      </c>
    </row>
    <row r="182" ht="12.75">
      <c r="L182" s="1"/>
    </row>
    <row r="183" ht="12.75">
      <c r="A183" s="1" t="s">
        <v>98</v>
      </c>
    </row>
    <row r="184" spans="1:12" ht="12.75">
      <c r="A184">
        <v>1</v>
      </c>
      <c r="B184" t="s">
        <v>102</v>
      </c>
      <c r="C184">
        <v>5</v>
      </c>
      <c r="D184">
        <v>7</v>
      </c>
      <c r="E184">
        <v>18</v>
      </c>
      <c r="G184">
        <f aca="true" t="shared" si="22" ref="G184:G215">IF(C184&lt;51,51-C184,1)</f>
        <v>46</v>
      </c>
      <c r="H184">
        <f aca="true" t="shared" si="23" ref="H184:H215">IF(D184&lt;51,51-D184,1)</f>
        <v>44</v>
      </c>
      <c r="I184">
        <f aca="true" t="shared" si="24" ref="I184:I215">IF(E184&lt;51,51-E184,1)</f>
        <v>33</v>
      </c>
      <c r="J184">
        <f aca="true" t="shared" si="25" ref="J184:J215">SUM(G184:I184)</f>
        <v>123</v>
      </c>
      <c r="K184">
        <f>RANK(J184,J$184:J$215,0)</f>
        <v>1</v>
      </c>
      <c r="L184" t="str">
        <f>CONCATENATE("Grade 5 Girls ",B184)</f>
        <v>Grade 5 Girls George P. Nicholson A</v>
      </c>
    </row>
    <row r="185" spans="1:12" ht="12.75">
      <c r="A185">
        <v>2</v>
      </c>
      <c r="B185" t="s">
        <v>33</v>
      </c>
      <c r="C185">
        <v>4</v>
      </c>
      <c r="D185">
        <v>17</v>
      </c>
      <c r="E185">
        <v>27</v>
      </c>
      <c r="G185">
        <f t="shared" si="22"/>
        <v>47</v>
      </c>
      <c r="H185">
        <f t="shared" si="23"/>
        <v>34</v>
      </c>
      <c r="I185">
        <f t="shared" si="24"/>
        <v>24</v>
      </c>
      <c r="J185">
        <f t="shared" si="25"/>
        <v>105</v>
      </c>
      <c r="K185">
        <f>RANK(J185,J$184:J$215,0)</f>
        <v>2</v>
      </c>
      <c r="L185" t="str">
        <f aca="true" t="shared" si="26" ref="L185:L215">CONCATENATE("Grade 5 Girls ",B185)</f>
        <v>Grade 5 Girls Centennial A</v>
      </c>
    </row>
    <row r="186" spans="1:12" ht="12.75">
      <c r="A186">
        <v>3</v>
      </c>
      <c r="B186" t="s">
        <v>1</v>
      </c>
      <c r="C186">
        <v>1</v>
      </c>
      <c r="D186">
        <v>8</v>
      </c>
      <c r="E186">
        <v>42</v>
      </c>
      <c r="G186">
        <f t="shared" si="22"/>
        <v>50</v>
      </c>
      <c r="H186">
        <f t="shared" si="23"/>
        <v>43</v>
      </c>
      <c r="I186">
        <f t="shared" si="24"/>
        <v>9</v>
      </c>
      <c r="J186">
        <f t="shared" si="25"/>
        <v>102</v>
      </c>
      <c r="K186">
        <f>RANK(J186,J$184:J$215,0)</f>
        <v>3</v>
      </c>
      <c r="L186" t="str">
        <f t="shared" si="26"/>
        <v>Grade 5 Girls Windsor Park A</v>
      </c>
    </row>
    <row r="187" spans="1:12" ht="12.75">
      <c r="A187">
        <v>4</v>
      </c>
      <c r="B187" t="s">
        <v>2</v>
      </c>
      <c r="C187">
        <v>24</v>
      </c>
      <c r="D187">
        <v>28</v>
      </c>
      <c r="E187">
        <v>31</v>
      </c>
      <c r="G187">
        <f t="shared" si="22"/>
        <v>27</v>
      </c>
      <c r="H187">
        <f t="shared" si="23"/>
        <v>23</v>
      </c>
      <c r="I187">
        <f t="shared" si="24"/>
        <v>20</v>
      </c>
      <c r="J187">
        <f t="shared" si="25"/>
        <v>70</v>
      </c>
      <c r="K187">
        <f>RANK(J187,J$184:J$215,0)</f>
        <v>4</v>
      </c>
      <c r="L187" t="str">
        <f t="shared" si="26"/>
        <v>Grade 5 Girls Rio Terrace A</v>
      </c>
    </row>
    <row r="188" spans="1:12" ht="12.75">
      <c r="A188">
        <v>5</v>
      </c>
      <c r="B188" t="s">
        <v>53</v>
      </c>
      <c r="C188">
        <v>15</v>
      </c>
      <c r="D188">
        <v>34</v>
      </c>
      <c r="E188">
        <v>36</v>
      </c>
      <c r="G188">
        <f t="shared" si="22"/>
        <v>36</v>
      </c>
      <c r="H188">
        <f t="shared" si="23"/>
        <v>17</v>
      </c>
      <c r="I188">
        <f t="shared" si="24"/>
        <v>15</v>
      </c>
      <c r="J188">
        <f t="shared" si="25"/>
        <v>68</v>
      </c>
      <c r="K188">
        <f>RANK(J188,J$184:J$215,0)</f>
        <v>5</v>
      </c>
      <c r="L188" t="str">
        <f t="shared" si="26"/>
        <v>Grade 5 Girls Patricia Heights A</v>
      </c>
    </row>
    <row r="189" spans="1:12" ht="12.75">
      <c r="A189">
        <v>6</v>
      </c>
      <c r="B189" t="s">
        <v>35</v>
      </c>
      <c r="C189">
        <v>16</v>
      </c>
      <c r="D189">
        <v>35</v>
      </c>
      <c r="E189">
        <v>40</v>
      </c>
      <c r="G189">
        <f t="shared" si="22"/>
        <v>35</v>
      </c>
      <c r="H189">
        <f t="shared" si="23"/>
        <v>16</v>
      </c>
      <c r="I189">
        <f t="shared" si="24"/>
        <v>11</v>
      </c>
      <c r="J189">
        <f t="shared" si="25"/>
        <v>62</v>
      </c>
      <c r="K189">
        <f>RANK(J189,J$184:J$215,0)</f>
        <v>6</v>
      </c>
      <c r="L189" t="str">
        <f t="shared" si="26"/>
        <v>Grade 5 Girls King Edward A</v>
      </c>
    </row>
    <row r="190" spans="1:12" ht="12.75">
      <c r="A190">
        <v>7</v>
      </c>
      <c r="B190" t="s">
        <v>63</v>
      </c>
      <c r="C190">
        <v>23</v>
      </c>
      <c r="D190">
        <v>33</v>
      </c>
      <c r="E190">
        <v>38</v>
      </c>
      <c r="G190">
        <f t="shared" si="22"/>
        <v>28</v>
      </c>
      <c r="H190">
        <f t="shared" si="23"/>
        <v>18</v>
      </c>
      <c r="I190">
        <f t="shared" si="24"/>
        <v>13</v>
      </c>
      <c r="J190">
        <f t="shared" si="25"/>
        <v>59</v>
      </c>
      <c r="K190">
        <f>RANK(J190,J$184:J$215,0)</f>
        <v>7</v>
      </c>
      <c r="L190" t="str">
        <f t="shared" si="26"/>
        <v>Grade 5 Girls Brander Gardens A</v>
      </c>
    </row>
    <row r="191" spans="1:12" ht="12.75">
      <c r="A191">
        <v>8</v>
      </c>
      <c r="B191" t="s">
        <v>9</v>
      </c>
      <c r="C191">
        <v>22</v>
      </c>
      <c r="D191">
        <v>37</v>
      </c>
      <c r="E191">
        <v>41</v>
      </c>
      <c r="G191">
        <f t="shared" si="22"/>
        <v>29</v>
      </c>
      <c r="H191">
        <f t="shared" si="23"/>
        <v>14</v>
      </c>
      <c r="I191">
        <f t="shared" si="24"/>
        <v>10</v>
      </c>
      <c r="J191">
        <f t="shared" si="25"/>
        <v>53</v>
      </c>
      <c r="K191">
        <f>RANK(J191,J$184:J$215,0)</f>
        <v>8</v>
      </c>
      <c r="L191" t="str">
        <f t="shared" si="26"/>
        <v>Grade 5 Girls Pine Street A</v>
      </c>
    </row>
    <row r="192" spans="1:12" ht="12.75">
      <c r="A192">
        <v>9</v>
      </c>
      <c r="B192" t="s">
        <v>40</v>
      </c>
      <c r="C192">
        <v>29</v>
      </c>
      <c r="D192">
        <v>30</v>
      </c>
      <c r="E192">
        <v>52</v>
      </c>
      <c r="G192">
        <f t="shared" si="22"/>
        <v>22</v>
      </c>
      <c r="H192">
        <f t="shared" si="23"/>
        <v>21</v>
      </c>
      <c r="I192">
        <f t="shared" si="24"/>
        <v>1</v>
      </c>
      <c r="J192">
        <f t="shared" si="25"/>
        <v>44</v>
      </c>
      <c r="K192">
        <f>RANK(J192,J$184:J$215,0)</f>
        <v>12</v>
      </c>
      <c r="L192" t="str">
        <f t="shared" si="26"/>
        <v>Grade 5 Girls Centennial B</v>
      </c>
    </row>
    <row r="193" spans="1:12" ht="12.75">
      <c r="A193">
        <v>10</v>
      </c>
      <c r="B193" t="s">
        <v>71</v>
      </c>
      <c r="C193">
        <v>9</v>
      </c>
      <c r="D193">
        <v>47</v>
      </c>
      <c r="E193">
        <v>90</v>
      </c>
      <c r="G193">
        <f t="shared" si="22"/>
        <v>42</v>
      </c>
      <c r="H193">
        <f t="shared" si="23"/>
        <v>4</v>
      </c>
      <c r="I193">
        <f t="shared" si="24"/>
        <v>1</v>
      </c>
      <c r="J193">
        <f t="shared" si="25"/>
        <v>47</v>
      </c>
      <c r="K193">
        <f>RANK(J193,J$184:J$215,0)</f>
        <v>11</v>
      </c>
      <c r="L193" t="str">
        <f t="shared" si="26"/>
        <v>Grade 5 Girls Barrhead Elementary A</v>
      </c>
    </row>
    <row r="194" spans="1:12" ht="12.75">
      <c r="A194">
        <v>11</v>
      </c>
      <c r="B194" t="s">
        <v>51</v>
      </c>
      <c r="C194">
        <v>25</v>
      </c>
      <c r="D194">
        <v>55</v>
      </c>
      <c r="E194">
        <v>74</v>
      </c>
      <c r="G194">
        <f t="shared" si="22"/>
        <v>26</v>
      </c>
      <c r="H194">
        <f t="shared" si="23"/>
        <v>1</v>
      </c>
      <c r="I194">
        <f t="shared" si="24"/>
        <v>1</v>
      </c>
      <c r="J194">
        <f t="shared" si="25"/>
        <v>28</v>
      </c>
      <c r="K194">
        <f>RANK(J194,J$184:J$215,0)</f>
        <v>17</v>
      </c>
      <c r="L194" t="str">
        <f t="shared" si="26"/>
        <v>Grade 5 Girls Westbrook A</v>
      </c>
    </row>
    <row r="195" spans="1:12" ht="12.75">
      <c r="A195">
        <v>12</v>
      </c>
      <c r="B195" t="s">
        <v>72</v>
      </c>
      <c r="C195">
        <v>3</v>
      </c>
      <c r="D195">
        <v>64</v>
      </c>
      <c r="E195">
        <v>91</v>
      </c>
      <c r="G195">
        <f t="shared" si="22"/>
        <v>48</v>
      </c>
      <c r="H195">
        <f t="shared" si="23"/>
        <v>1</v>
      </c>
      <c r="I195">
        <f t="shared" si="24"/>
        <v>1</v>
      </c>
      <c r="J195">
        <f t="shared" si="25"/>
        <v>50</v>
      </c>
      <c r="K195">
        <f>RANK(J195,J$184:J$215,0)</f>
        <v>10</v>
      </c>
      <c r="L195" t="str">
        <f t="shared" si="26"/>
        <v>Grade 5 Girls Strathcona Christian Ac</v>
      </c>
    </row>
    <row r="196" spans="1:12" ht="12.75">
      <c r="A196">
        <v>13</v>
      </c>
      <c r="B196" s="11" t="s">
        <v>54</v>
      </c>
      <c r="C196">
        <v>44</v>
      </c>
      <c r="D196">
        <v>58</v>
      </c>
      <c r="E196">
        <v>61</v>
      </c>
      <c r="G196">
        <f t="shared" si="22"/>
        <v>7</v>
      </c>
      <c r="H196">
        <f t="shared" si="23"/>
        <v>1</v>
      </c>
      <c r="I196">
        <f t="shared" si="24"/>
        <v>1</v>
      </c>
      <c r="J196">
        <f t="shared" si="25"/>
        <v>9</v>
      </c>
      <c r="K196">
        <f>RANK(J196,J$184:J$215,0)</f>
        <v>19</v>
      </c>
      <c r="L196" t="str">
        <f t="shared" si="26"/>
        <v>Grade 5 Girls Uncas A</v>
      </c>
    </row>
    <row r="197" spans="1:12" ht="12.75">
      <c r="A197">
        <v>14</v>
      </c>
      <c r="B197" t="s">
        <v>56</v>
      </c>
      <c r="C197">
        <v>39</v>
      </c>
      <c r="D197">
        <v>46</v>
      </c>
      <c r="E197">
        <v>79</v>
      </c>
      <c r="G197">
        <f t="shared" si="22"/>
        <v>12</v>
      </c>
      <c r="H197">
        <f t="shared" si="23"/>
        <v>5</v>
      </c>
      <c r="I197">
        <f t="shared" si="24"/>
        <v>1</v>
      </c>
      <c r="J197">
        <f t="shared" si="25"/>
        <v>18</v>
      </c>
      <c r="K197">
        <f>RANK(J197,J$184:J$215,0)</f>
        <v>18</v>
      </c>
      <c r="L197" t="str">
        <f t="shared" si="26"/>
        <v>Grade 5 Girls Fraser A</v>
      </c>
    </row>
    <row r="198" spans="1:12" ht="12.75">
      <c r="A198">
        <v>15</v>
      </c>
      <c r="B198" s="11" t="s">
        <v>11</v>
      </c>
      <c r="C198">
        <v>21</v>
      </c>
      <c r="D198">
        <v>60</v>
      </c>
      <c r="E198">
        <v>88</v>
      </c>
      <c r="G198">
        <f t="shared" si="22"/>
        <v>30</v>
      </c>
      <c r="H198">
        <f t="shared" si="23"/>
        <v>1</v>
      </c>
      <c r="I198">
        <f t="shared" si="24"/>
        <v>1</v>
      </c>
      <c r="J198">
        <f t="shared" si="25"/>
        <v>32</v>
      </c>
      <c r="K198">
        <f>RANK(J198,J$184:J$215,0)</f>
        <v>16</v>
      </c>
      <c r="L198" t="str">
        <f t="shared" si="26"/>
        <v>Grade 5 Girls Meadowlark Christian A</v>
      </c>
    </row>
    <row r="199" spans="1:12" ht="12.75">
      <c r="A199">
        <v>16</v>
      </c>
      <c r="B199" s="11" t="s">
        <v>527</v>
      </c>
      <c r="C199">
        <v>2</v>
      </c>
      <c r="D199">
        <v>49</v>
      </c>
      <c r="E199">
        <v>120</v>
      </c>
      <c r="G199">
        <f t="shared" si="22"/>
        <v>49</v>
      </c>
      <c r="H199">
        <f t="shared" si="23"/>
        <v>2</v>
      </c>
      <c r="I199">
        <f t="shared" si="24"/>
        <v>1</v>
      </c>
      <c r="J199">
        <f t="shared" si="25"/>
        <v>52</v>
      </c>
      <c r="K199">
        <f>RANK(J199,J$184:J$215,0)</f>
        <v>9</v>
      </c>
      <c r="L199" t="str">
        <f t="shared" si="26"/>
        <v>Grade 5 Girls John Barnett A</v>
      </c>
    </row>
    <row r="200" spans="1:12" ht="12.75">
      <c r="A200">
        <v>17</v>
      </c>
      <c r="B200" t="s">
        <v>52</v>
      </c>
      <c r="C200">
        <v>11</v>
      </c>
      <c r="D200">
        <v>71</v>
      </c>
      <c r="E200">
        <v>89</v>
      </c>
      <c r="G200">
        <f t="shared" si="22"/>
        <v>40</v>
      </c>
      <c r="H200">
        <f t="shared" si="23"/>
        <v>1</v>
      </c>
      <c r="I200">
        <f t="shared" si="24"/>
        <v>1</v>
      </c>
      <c r="J200">
        <f t="shared" si="25"/>
        <v>42</v>
      </c>
      <c r="K200">
        <f>RANK(J200,J$184:J$215,0)</f>
        <v>13</v>
      </c>
      <c r="L200" t="str">
        <f t="shared" si="26"/>
        <v>Grade 5 Girls Wes Hosford A</v>
      </c>
    </row>
    <row r="201" spans="1:12" ht="12.75">
      <c r="A201">
        <v>18</v>
      </c>
      <c r="B201" t="s">
        <v>3</v>
      </c>
      <c r="C201">
        <v>48</v>
      </c>
      <c r="D201">
        <v>69</v>
      </c>
      <c r="E201">
        <v>72</v>
      </c>
      <c r="G201">
        <f t="shared" si="22"/>
        <v>3</v>
      </c>
      <c r="H201">
        <f t="shared" si="23"/>
        <v>1</v>
      </c>
      <c r="I201">
        <f t="shared" si="24"/>
        <v>1</v>
      </c>
      <c r="J201">
        <f t="shared" si="25"/>
        <v>5</v>
      </c>
      <c r="K201">
        <f>RANK(J201,J$184:J$215,0)</f>
        <v>20</v>
      </c>
      <c r="L201" t="str">
        <f t="shared" si="26"/>
        <v>Grade 5 Girls Windsor Park B</v>
      </c>
    </row>
    <row r="202" spans="1:12" ht="12.75">
      <c r="A202">
        <v>19</v>
      </c>
      <c r="B202" t="s">
        <v>10</v>
      </c>
      <c r="C202">
        <v>50</v>
      </c>
      <c r="D202">
        <v>51</v>
      </c>
      <c r="E202">
        <v>93</v>
      </c>
      <c r="G202">
        <f t="shared" si="22"/>
        <v>1</v>
      </c>
      <c r="H202">
        <f t="shared" si="23"/>
        <v>1</v>
      </c>
      <c r="I202">
        <f t="shared" si="24"/>
        <v>1</v>
      </c>
      <c r="J202">
        <f t="shared" si="25"/>
        <v>3</v>
      </c>
      <c r="K202">
        <f>RANK(J202,J$184:J$215,0)</f>
        <v>21</v>
      </c>
      <c r="L202" t="str">
        <f t="shared" si="26"/>
        <v>Grade 5 Girls Victoria A</v>
      </c>
    </row>
    <row r="203" spans="1:12" ht="12.75">
      <c r="A203">
        <v>20</v>
      </c>
      <c r="B203" t="s">
        <v>21</v>
      </c>
      <c r="C203">
        <v>59</v>
      </c>
      <c r="D203">
        <v>63</v>
      </c>
      <c r="E203">
        <v>73</v>
      </c>
      <c r="G203">
        <f t="shared" si="22"/>
        <v>1</v>
      </c>
      <c r="H203">
        <f t="shared" si="23"/>
        <v>1</v>
      </c>
      <c r="I203">
        <f t="shared" si="24"/>
        <v>1</v>
      </c>
      <c r="J203">
        <f t="shared" si="25"/>
        <v>3</v>
      </c>
      <c r="K203">
        <f>RANK(J203,J$184:J$215,0)</f>
        <v>21</v>
      </c>
      <c r="L203" t="str">
        <f t="shared" si="26"/>
        <v>Grade 5 Girls Pine Street B</v>
      </c>
    </row>
    <row r="204" spans="1:12" ht="12.75">
      <c r="A204">
        <v>21</v>
      </c>
      <c r="B204" t="s">
        <v>13</v>
      </c>
      <c r="C204">
        <v>19</v>
      </c>
      <c r="D204">
        <v>87</v>
      </c>
      <c r="E204">
        <v>97</v>
      </c>
      <c r="G204">
        <f t="shared" si="22"/>
        <v>32</v>
      </c>
      <c r="H204">
        <f t="shared" si="23"/>
        <v>1</v>
      </c>
      <c r="I204">
        <f t="shared" si="24"/>
        <v>1</v>
      </c>
      <c r="J204">
        <f t="shared" si="25"/>
        <v>34</v>
      </c>
      <c r="K204">
        <f>RANK(J204,J$184:J$215,0)</f>
        <v>15</v>
      </c>
      <c r="L204" t="str">
        <f t="shared" si="26"/>
        <v>Grade 5 Girls Michael A. Kostek A</v>
      </c>
    </row>
    <row r="205" spans="1:12" ht="12.75">
      <c r="A205">
        <v>22</v>
      </c>
      <c r="B205" s="11" t="s">
        <v>5</v>
      </c>
      <c r="C205">
        <v>12</v>
      </c>
      <c r="D205">
        <v>101</v>
      </c>
      <c r="E205">
        <v>106</v>
      </c>
      <c r="G205">
        <f t="shared" si="22"/>
        <v>39</v>
      </c>
      <c r="H205">
        <f t="shared" si="23"/>
        <v>1</v>
      </c>
      <c r="I205">
        <f t="shared" si="24"/>
        <v>1</v>
      </c>
      <c r="J205">
        <f t="shared" si="25"/>
        <v>41</v>
      </c>
      <c r="K205">
        <f>RANK(J205,J$184:J$215,0)</f>
        <v>14</v>
      </c>
      <c r="L205" t="str">
        <f t="shared" si="26"/>
        <v>Grade 5 Girls Parkallen A</v>
      </c>
    </row>
    <row r="206" spans="1:12" ht="12.75">
      <c r="A206">
        <v>23</v>
      </c>
      <c r="B206" t="s">
        <v>32</v>
      </c>
      <c r="C206">
        <v>53</v>
      </c>
      <c r="D206">
        <v>77</v>
      </c>
      <c r="E206">
        <v>100</v>
      </c>
      <c r="G206">
        <f t="shared" si="22"/>
        <v>1</v>
      </c>
      <c r="H206">
        <f t="shared" si="23"/>
        <v>1</v>
      </c>
      <c r="I206">
        <f t="shared" si="24"/>
        <v>1</v>
      </c>
      <c r="J206">
        <f t="shared" si="25"/>
        <v>3</v>
      </c>
      <c r="K206">
        <f>RANK(J206,J$184:J$215,0)</f>
        <v>21</v>
      </c>
      <c r="L206" t="str">
        <f t="shared" si="26"/>
        <v>Grade 5 Girls Greenview A</v>
      </c>
    </row>
    <row r="207" spans="1:12" ht="12.75">
      <c r="A207">
        <v>24</v>
      </c>
      <c r="B207" t="s">
        <v>7</v>
      </c>
      <c r="C207">
        <v>62</v>
      </c>
      <c r="D207">
        <v>81</v>
      </c>
      <c r="E207">
        <v>103</v>
      </c>
      <c r="G207">
        <f t="shared" si="22"/>
        <v>1</v>
      </c>
      <c r="H207">
        <f t="shared" si="23"/>
        <v>1</v>
      </c>
      <c r="I207">
        <f t="shared" si="24"/>
        <v>1</v>
      </c>
      <c r="J207">
        <f t="shared" si="25"/>
        <v>3</v>
      </c>
      <c r="K207">
        <f>RANK(J207,J$184:J$215,0)</f>
        <v>21</v>
      </c>
      <c r="L207" t="str">
        <f t="shared" si="26"/>
        <v>Grade 5 Girls Rio Terrace B</v>
      </c>
    </row>
    <row r="208" spans="1:12" ht="12.75">
      <c r="A208">
        <v>25</v>
      </c>
      <c r="B208" t="s">
        <v>73</v>
      </c>
      <c r="C208">
        <v>75</v>
      </c>
      <c r="D208">
        <v>86</v>
      </c>
      <c r="E208">
        <v>95</v>
      </c>
      <c r="G208">
        <f t="shared" si="22"/>
        <v>1</v>
      </c>
      <c r="H208">
        <f t="shared" si="23"/>
        <v>1</v>
      </c>
      <c r="I208">
        <f t="shared" si="24"/>
        <v>1</v>
      </c>
      <c r="J208">
        <f t="shared" si="25"/>
        <v>3</v>
      </c>
      <c r="K208">
        <f>RANK(J208,J$184:J$215,0)</f>
        <v>21</v>
      </c>
      <c r="L208" t="str">
        <f t="shared" si="26"/>
        <v>Grade 5 Girls King Edward B</v>
      </c>
    </row>
    <row r="209" spans="1:12" ht="12.75">
      <c r="A209">
        <v>26</v>
      </c>
      <c r="B209" s="11" t="s">
        <v>31</v>
      </c>
      <c r="C209">
        <v>70</v>
      </c>
      <c r="D209">
        <v>92</v>
      </c>
      <c r="E209">
        <v>112</v>
      </c>
      <c r="G209">
        <f t="shared" si="22"/>
        <v>1</v>
      </c>
      <c r="H209">
        <f t="shared" si="23"/>
        <v>1</v>
      </c>
      <c r="I209">
        <f t="shared" si="24"/>
        <v>1</v>
      </c>
      <c r="J209">
        <f t="shared" si="25"/>
        <v>3</v>
      </c>
      <c r="K209">
        <f>RANK(J209,J$184:J$215,0)</f>
        <v>21</v>
      </c>
      <c r="L209" t="str">
        <f t="shared" si="26"/>
        <v>Grade 5 Girls Belgravia A</v>
      </c>
    </row>
    <row r="210" spans="1:12" ht="12.75">
      <c r="A210">
        <v>27</v>
      </c>
      <c r="B210" t="s">
        <v>103</v>
      </c>
      <c r="C210">
        <v>65</v>
      </c>
      <c r="D210">
        <v>107</v>
      </c>
      <c r="E210">
        <v>134</v>
      </c>
      <c r="G210">
        <f t="shared" si="22"/>
        <v>1</v>
      </c>
      <c r="H210">
        <f t="shared" si="23"/>
        <v>1</v>
      </c>
      <c r="I210">
        <f t="shared" si="24"/>
        <v>1</v>
      </c>
      <c r="J210">
        <f t="shared" si="25"/>
        <v>3</v>
      </c>
      <c r="K210">
        <f>RANK(J210,J$184:J$215,0)</f>
        <v>21</v>
      </c>
      <c r="L210" t="str">
        <f t="shared" si="26"/>
        <v>Grade 5 Girls George P. Nicholson B</v>
      </c>
    </row>
    <row r="211" spans="1:12" ht="12.75">
      <c r="A211">
        <v>28</v>
      </c>
      <c r="B211" t="s">
        <v>41</v>
      </c>
      <c r="C211">
        <v>99</v>
      </c>
      <c r="D211">
        <v>113</v>
      </c>
      <c r="E211">
        <v>128</v>
      </c>
      <c r="G211">
        <f t="shared" si="22"/>
        <v>1</v>
      </c>
      <c r="H211">
        <f t="shared" si="23"/>
        <v>1</v>
      </c>
      <c r="I211">
        <f t="shared" si="24"/>
        <v>1</v>
      </c>
      <c r="J211">
        <f t="shared" si="25"/>
        <v>3</v>
      </c>
      <c r="K211">
        <f>RANK(J211,J$184:J$215,0)</f>
        <v>21</v>
      </c>
      <c r="L211" t="str">
        <f t="shared" si="26"/>
        <v>Grade 5 Girls Pine Street C</v>
      </c>
    </row>
    <row r="212" spans="1:12" ht="12.75">
      <c r="A212">
        <v>29</v>
      </c>
      <c r="B212" t="s">
        <v>74</v>
      </c>
      <c r="C212">
        <v>115</v>
      </c>
      <c r="D212">
        <v>116</v>
      </c>
      <c r="E212">
        <v>117</v>
      </c>
      <c r="G212">
        <f t="shared" si="22"/>
        <v>1</v>
      </c>
      <c r="H212">
        <f t="shared" si="23"/>
        <v>1</v>
      </c>
      <c r="I212">
        <f t="shared" si="24"/>
        <v>1</v>
      </c>
      <c r="J212">
        <f t="shared" si="25"/>
        <v>3</v>
      </c>
      <c r="K212">
        <f>RANK(J212,J$184:J$215,0)</f>
        <v>21</v>
      </c>
      <c r="L212" t="str">
        <f t="shared" si="26"/>
        <v>Grade 5 Girls Fraser B</v>
      </c>
    </row>
    <row r="213" spans="1:12" ht="12.75">
      <c r="A213">
        <v>30</v>
      </c>
      <c r="B213" t="s">
        <v>17</v>
      </c>
      <c r="C213">
        <v>114</v>
      </c>
      <c r="D213">
        <v>119</v>
      </c>
      <c r="E213">
        <v>127</v>
      </c>
      <c r="G213">
        <f t="shared" si="22"/>
        <v>1</v>
      </c>
      <c r="H213">
        <f t="shared" si="23"/>
        <v>1</v>
      </c>
      <c r="I213">
        <f t="shared" si="24"/>
        <v>1</v>
      </c>
      <c r="J213">
        <f t="shared" si="25"/>
        <v>3</v>
      </c>
      <c r="K213">
        <f>RANK(J213,J$184:J$215,0)</f>
        <v>21</v>
      </c>
      <c r="L213" t="str">
        <f t="shared" si="26"/>
        <v>Grade 5 Girls Rio Terrace C</v>
      </c>
    </row>
    <row r="214" spans="1:12" ht="12.75">
      <c r="A214">
        <v>31</v>
      </c>
      <c r="B214" s="11" t="s">
        <v>77</v>
      </c>
      <c r="C214">
        <v>121</v>
      </c>
      <c r="D214">
        <v>122</v>
      </c>
      <c r="E214">
        <v>129</v>
      </c>
      <c r="G214">
        <f t="shared" si="22"/>
        <v>1</v>
      </c>
      <c r="H214">
        <f t="shared" si="23"/>
        <v>1</v>
      </c>
      <c r="I214">
        <f t="shared" si="24"/>
        <v>1</v>
      </c>
      <c r="J214">
        <f t="shared" si="25"/>
        <v>3</v>
      </c>
      <c r="K214">
        <f>RANK(J214,J$184:J$215,0)</f>
        <v>21</v>
      </c>
      <c r="L214" t="str">
        <f t="shared" si="26"/>
        <v>Grade 5 Girls Delton A</v>
      </c>
    </row>
    <row r="215" spans="1:12" ht="12.75">
      <c r="A215">
        <v>32</v>
      </c>
      <c r="B215" t="s">
        <v>43</v>
      </c>
      <c r="C215">
        <v>124</v>
      </c>
      <c r="D215">
        <v>131</v>
      </c>
      <c r="E215">
        <v>132</v>
      </c>
      <c r="G215">
        <f t="shared" si="22"/>
        <v>1</v>
      </c>
      <c r="H215">
        <f t="shared" si="23"/>
        <v>1</v>
      </c>
      <c r="I215">
        <f t="shared" si="24"/>
        <v>1</v>
      </c>
      <c r="J215">
        <f t="shared" si="25"/>
        <v>3</v>
      </c>
      <c r="K215">
        <f>RANK(J215,J$184:J$215,0)</f>
        <v>21</v>
      </c>
      <c r="L215" t="str">
        <f t="shared" si="26"/>
        <v>Grade 5 Girls Ekota A</v>
      </c>
    </row>
    <row r="216" spans="10:12" ht="12.75">
      <c r="J216">
        <f>SUM(J184:J215)</f>
        <v>1080</v>
      </c>
      <c r="L216" s="1" t="s">
        <v>523</v>
      </c>
    </row>
    <row r="217" ht="12.75">
      <c r="L217" s="1"/>
    </row>
    <row r="218" ht="12.75">
      <c r="A218" s="1" t="s">
        <v>99</v>
      </c>
    </row>
    <row r="219" spans="1:12" ht="12.75">
      <c r="A219">
        <v>1</v>
      </c>
      <c r="B219" t="s">
        <v>32</v>
      </c>
      <c r="C219">
        <v>9</v>
      </c>
      <c r="D219">
        <v>17</v>
      </c>
      <c r="E219">
        <v>23</v>
      </c>
      <c r="G219">
        <f aca="true" t="shared" si="27" ref="G219:G249">IF(C219&lt;51,51-C219,1)</f>
        <v>42</v>
      </c>
      <c r="H219">
        <f aca="true" t="shared" si="28" ref="H219:H249">IF(D219&lt;51,51-D219,1)</f>
        <v>34</v>
      </c>
      <c r="I219">
        <f aca="true" t="shared" si="29" ref="I219:I249">IF(E219&lt;51,51-E219,1)</f>
        <v>28</v>
      </c>
      <c r="J219">
        <f aca="true" t="shared" si="30" ref="J219:J249">SUM(G219:I219)</f>
        <v>104</v>
      </c>
      <c r="K219">
        <f>RANK(J219,J$219:J$249,0)</f>
        <v>1</v>
      </c>
      <c r="L219" t="str">
        <f>CONCATENATE("Grade 5 Boys ",B219)</f>
        <v>Grade 5 Boys Greenview A</v>
      </c>
    </row>
    <row r="220" spans="1:12" ht="12.75">
      <c r="A220">
        <v>2</v>
      </c>
      <c r="B220" t="s">
        <v>102</v>
      </c>
      <c r="C220">
        <v>3</v>
      </c>
      <c r="D220">
        <v>12</v>
      </c>
      <c r="E220">
        <v>39</v>
      </c>
      <c r="G220">
        <f t="shared" si="27"/>
        <v>48</v>
      </c>
      <c r="H220">
        <f t="shared" si="28"/>
        <v>39</v>
      </c>
      <c r="I220">
        <f t="shared" si="29"/>
        <v>12</v>
      </c>
      <c r="J220">
        <f t="shared" si="30"/>
        <v>99</v>
      </c>
      <c r="K220">
        <f>RANK(J220,J$219:J$249,0)</f>
        <v>2</v>
      </c>
      <c r="L220" t="str">
        <f aca="true" t="shared" si="31" ref="L220:L249">CONCATENATE("Grade 5 Boys ",B220)</f>
        <v>Grade 5 Boys George P. Nicholson A</v>
      </c>
    </row>
    <row r="221" spans="1:12" ht="12.75">
      <c r="A221">
        <v>3</v>
      </c>
      <c r="B221" s="11" t="s">
        <v>1</v>
      </c>
      <c r="C221">
        <v>10</v>
      </c>
      <c r="D221">
        <v>11</v>
      </c>
      <c r="E221">
        <v>37</v>
      </c>
      <c r="G221">
        <f t="shared" si="27"/>
        <v>41</v>
      </c>
      <c r="H221">
        <f t="shared" si="28"/>
        <v>40</v>
      </c>
      <c r="I221">
        <f t="shared" si="29"/>
        <v>14</v>
      </c>
      <c r="J221">
        <f t="shared" si="30"/>
        <v>95</v>
      </c>
      <c r="K221">
        <f>RANK(J221,J$219:J$249,0)</f>
        <v>3</v>
      </c>
      <c r="L221" t="str">
        <f t="shared" si="31"/>
        <v>Grade 5 Boys Windsor Park A</v>
      </c>
    </row>
    <row r="222" spans="1:12" ht="12.75">
      <c r="A222">
        <v>4</v>
      </c>
      <c r="B222" t="s">
        <v>53</v>
      </c>
      <c r="C222">
        <v>15</v>
      </c>
      <c r="D222">
        <v>22</v>
      </c>
      <c r="E222">
        <v>26</v>
      </c>
      <c r="G222">
        <f t="shared" si="27"/>
        <v>36</v>
      </c>
      <c r="H222">
        <f t="shared" si="28"/>
        <v>29</v>
      </c>
      <c r="I222">
        <f t="shared" si="29"/>
        <v>25</v>
      </c>
      <c r="J222">
        <f t="shared" si="30"/>
        <v>90</v>
      </c>
      <c r="K222">
        <f>RANK(J222,J$219:J$249,0)</f>
        <v>4</v>
      </c>
      <c r="L222" t="str">
        <f t="shared" si="31"/>
        <v>Grade 5 Boys Patricia Heights A</v>
      </c>
    </row>
    <row r="223" spans="1:12" ht="12.75">
      <c r="A223">
        <v>5</v>
      </c>
      <c r="B223" t="s">
        <v>34</v>
      </c>
      <c r="C223">
        <v>16</v>
      </c>
      <c r="D223">
        <v>20</v>
      </c>
      <c r="E223">
        <v>28</v>
      </c>
      <c r="G223">
        <f t="shared" si="27"/>
        <v>35</v>
      </c>
      <c r="H223">
        <f t="shared" si="28"/>
        <v>31</v>
      </c>
      <c r="I223">
        <f t="shared" si="29"/>
        <v>23</v>
      </c>
      <c r="J223">
        <f t="shared" si="30"/>
        <v>89</v>
      </c>
      <c r="K223">
        <f>RANK(J223,J$219:J$249,0)</f>
        <v>5</v>
      </c>
      <c r="L223" t="str">
        <f t="shared" si="31"/>
        <v>Grade 5 Boys George H. Luck A</v>
      </c>
    </row>
    <row r="224" spans="1:12" ht="12.75">
      <c r="A224">
        <v>6</v>
      </c>
      <c r="B224" t="s">
        <v>31</v>
      </c>
      <c r="C224">
        <v>14</v>
      </c>
      <c r="D224">
        <v>21</v>
      </c>
      <c r="E224">
        <v>34</v>
      </c>
      <c r="G224">
        <f t="shared" si="27"/>
        <v>37</v>
      </c>
      <c r="H224">
        <f t="shared" si="28"/>
        <v>30</v>
      </c>
      <c r="I224">
        <f t="shared" si="29"/>
        <v>17</v>
      </c>
      <c r="J224">
        <f t="shared" si="30"/>
        <v>84</v>
      </c>
      <c r="K224">
        <f>RANK(J224,J$219:J$249,0)</f>
        <v>6</v>
      </c>
      <c r="L224" t="str">
        <f t="shared" si="31"/>
        <v>Grade 5 Boys Belgravia A</v>
      </c>
    </row>
    <row r="225" spans="1:12" ht="12.75">
      <c r="A225">
        <v>7</v>
      </c>
      <c r="B225" t="s">
        <v>6</v>
      </c>
      <c r="C225">
        <v>32</v>
      </c>
      <c r="D225">
        <v>33</v>
      </c>
      <c r="E225">
        <v>44</v>
      </c>
      <c r="G225">
        <f t="shared" si="27"/>
        <v>19</v>
      </c>
      <c r="H225">
        <f t="shared" si="28"/>
        <v>18</v>
      </c>
      <c r="I225">
        <f t="shared" si="29"/>
        <v>7</v>
      </c>
      <c r="J225">
        <f t="shared" si="30"/>
        <v>44</v>
      </c>
      <c r="K225">
        <f>RANK(J225,J$219:J$249,0)</f>
        <v>9</v>
      </c>
      <c r="L225" t="str">
        <f t="shared" si="31"/>
        <v>Grade 5 Boys Strathcona Christian Ac A</v>
      </c>
    </row>
    <row r="226" spans="1:12" ht="12.75">
      <c r="A226">
        <v>8</v>
      </c>
      <c r="B226" s="11" t="s">
        <v>527</v>
      </c>
      <c r="C226">
        <v>13</v>
      </c>
      <c r="D226">
        <v>51</v>
      </c>
      <c r="E226">
        <v>85</v>
      </c>
      <c r="G226">
        <f t="shared" si="27"/>
        <v>38</v>
      </c>
      <c r="H226">
        <f t="shared" si="28"/>
        <v>1</v>
      </c>
      <c r="I226">
        <f t="shared" si="29"/>
        <v>1</v>
      </c>
      <c r="J226">
        <f t="shared" si="30"/>
        <v>40</v>
      </c>
      <c r="K226">
        <f>RANK(J226,J$219:J$249,0)</f>
        <v>11</v>
      </c>
      <c r="L226" t="str">
        <f t="shared" si="31"/>
        <v>Grade 5 Boys John Barnett A</v>
      </c>
    </row>
    <row r="227" spans="1:12" ht="12.75">
      <c r="A227">
        <v>9</v>
      </c>
      <c r="B227" t="s">
        <v>39</v>
      </c>
      <c r="C227">
        <v>29</v>
      </c>
      <c r="D227">
        <v>35</v>
      </c>
      <c r="E227">
        <v>86</v>
      </c>
      <c r="G227">
        <f t="shared" si="27"/>
        <v>22</v>
      </c>
      <c r="H227">
        <f t="shared" si="28"/>
        <v>16</v>
      </c>
      <c r="I227">
        <f t="shared" si="29"/>
        <v>1</v>
      </c>
      <c r="J227">
        <f t="shared" si="30"/>
        <v>39</v>
      </c>
      <c r="K227">
        <f>RANK(J227,J$219:J$249,0)</f>
        <v>12</v>
      </c>
      <c r="L227" t="str">
        <f t="shared" si="31"/>
        <v>Grade 5 Boys Greenview B</v>
      </c>
    </row>
    <row r="228" spans="1:12" ht="12.75">
      <c r="A228">
        <v>10</v>
      </c>
      <c r="B228" s="11" t="s">
        <v>33</v>
      </c>
      <c r="C228">
        <v>24</v>
      </c>
      <c r="D228">
        <v>56</v>
      </c>
      <c r="E228">
        <v>73</v>
      </c>
      <c r="G228">
        <f t="shared" si="27"/>
        <v>27</v>
      </c>
      <c r="H228">
        <f t="shared" si="28"/>
        <v>1</v>
      </c>
      <c r="I228">
        <f t="shared" si="29"/>
        <v>1</v>
      </c>
      <c r="J228">
        <f t="shared" si="30"/>
        <v>29</v>
      </c>
      <c r="K228">
        <f>RANK(J228,J$219:J$249,0)</f>
        <v>14</v>
      </c>
      <c r="L228" t="str">
        <f t="shared" si="31"/>
        <v>Grade 5 Boys Centennial A</v>
      </c>
    </row>
    <row r="229" spans="1:12" ht="12.75">
      <c r="A229">
        <v>11</v>
      </c>
      <c r="B229" t="s">
        <v>9</v>
      </c>
      <c r="C229">
        <v>42</v>
      </c>
      <c r="D229">
        <v>55</v>
      </c>
      <c r="E229">
        <v>64</v>
      </c>
      <c r="G229">
        <f t="shared" si="27"/>
        <v>9</v>
      </c>
      <c r="H229">
        <f t="shared" si="28"/>
        <v>1</v>
      </c>
      <c r="I229">
        <f t="shared" si="29"/>
        <v>1</v>
      </c>
      <c r="J229">
        <f t="shared" si="30"/>
        <v>11</v>
      </c>
      <c r="K229">
        <f>RANK(J229,J$219:J$249,0)</f>
        <v>18</v>
      </c>
      <c r="L229" t="str">
        <f t="shared" si="31"/>
        <v>Grade 5 Boys Pine Street A</v>
      </c>
    </row>
    <row r="230" spans="1:12" ht="12.75">
      <c r="A230">
        <v>12</v>
      </c>
      <c r="B230" t="s">
        <v>142</v>
      </c>
      <c r="C230">
        <v>6</v>
      </c>
      <c r="D230">
        <v>60</v>
      </c>
      <c r="E230">
        <v>95</v>
      </c>
      <c r="G230">
        <f t="shared" si="27"/>
        <v>45</v>
      </c>
      <c r="H230">
        <f t="shared" si="28"/>
        <v>1</v>
      </c>
      <c r="I230">
        <f t="shared" si="29"/>
        <v>1</v>
      </c>
      <c r="J230">
        <f t="shared" si="30"/>
        <v>47</v>
      </c>
      <c r="K230">
        <f>RANK(J230,J$219:J$249,0)</f>
        <v>7</v>
      </c>
      <c r="L230" t="str">
        <f t="shared" si="31"/>
        <v>Grade 5 Boys Winterburn A</v>
      </c>
    </row>
    <row r="231" spans="1:12" ht="12.75">
      <c r="A231">
        <v>13</v>
      </c>
      <c r="B231" t="s">
        <v>14</v>
      </c>
      <c r="C231">
        <v>45</v>
      </c>
      <c r="D231">
        <v>46</v>
      </c>
      <c r="E231">
        <v>75</v>
      </c>
      <c r="G231">
        <f t="shared" si="27"/>
        <v>6</v>
      </c>
      <c r="H231">
        <f t="shared" si="28"/>
        <v>5</v>
      </c>
      <c r="I231">
        <f t="shared" si="29"/>
        <v>1</v>
      </c>
      <c r="J231">
        <f t="shared" si="30"/>
        <v>12</v>
      </c>
      <c r="K231">
        <f>RANK(J231,J$219:J$249,0)</f>
        <v>17</v>
      </c>
      <c r="L231" t="str">
        <f t="shared" si="31"/>
        <v>Grade 5 Boys Strathcona Christian Ac B</v>
      </c>
    </row>
    <row r="232" spans="1:12" ht="12.75">
      <c r="A232">
        <v>14</v>
      </c>
      <c r="B232" t="s">
        <v>71</v>
      </c>
      <c r="C232">
        <v>19</v>
      </c>
      <c r="D232">
        <v>71</v>
      </c>
      <c r="E232">
        <v>79</v>
      </c>
      <c r="G232">
        <f t="shared" si="27"/>
        <v>32</v>
      </c>
      <c r="H232">
        <f t="shared" si="28"/>
        <v>1</v>
      </c>
      <c r="I232">
        <f t="shared" si="29"/>
        <v>1</v>
      </c>
      <c r="J232">
        <f t="shared" si="30"/>
        <v>34</v>
      </c>
      <c r="K232">
        <f>RANK(J232,J$219:J$249,0)</f>
        <v>13</v>
      </c>
      <c r="L232" t="str">
        <f t="shared" si="31"/>
        <v>Grade 5 Boys Barrhead Elementary A</v>
      </c>
    </row>
    <row r="233" spans="1:12" ht="12.75">
      <c r="A233">
        <v>15</v>
      </c>
      <c r="B233" t="s">
        <v>62</v>
      </c>
      <c r="C233">
        <v>52</v>
      </c>
      <c r="D233">
        <v>61</v>
      </c>
      <c r="E233">
        <v>63</v>
      </c>
      <c r="G233">
        <f t="shared" si="27"/>
        <v>1</v>
      </c>
      <c r="H233">
        <f t="shared" si="28"/>
        <v>1</v>
      </c>
      <c r="I233">
        <f t="shared" si="29"/>
        <v>1</v>
      </c>
      <c r="J233">
        <f t="shared" si="30"/>
        <v>3</v>
      </c>
      <c r="K233">
        <f>RANK(J233,J$219:J$249,0)</f>
        <v>21</v>
      </c>
      <c r="L233" t="str">
        <f t="shared" si="31"/>
        <v>Grade 5 Boys Lynnwood A</v>
      </c>
    </row>
    <row r="234" spans="1:12" ht="12.75">
      <c r="A234">
        <v>16</v>
      </c>
      <c r="B234" s="11" t="s">
        <v>51</v>
      </c>
      <c r="C234">
        <v>30</v>
      </c>
      <c r="D234">
        <v>31</v>
      </c>
      <c r="E234">
        <v>118</v>
      </c>
      <c r="G234">
        <f t="shared" si="27"/>
        <v>21</v>
      </c>
      <c r="H234">
        <f t="shared" si="28"/>
        <v>20</v>
      </c>
      <c r="I234">
        <f t="shared" si="29"/>
        <v>1</v>
      </c>
      <c r="J234">
        <f t="shared" si="30"/>
        <v>42</v>
      </c>
      <c r="K234">
        <f>RANK(J234,J$219:J$249,0)</f>
        <v>10</v>
      </c>
      <c r="L234" t="str">
        <f t="shared" si="31"/>
        <v>Grade 5 Boys Westbrook A</v>
      </c>
    </row>
    <row r="235" spans="1:12" ht="12.75">
      <c r="A235">
        <v>17</v>
      </c>
      <c r="B235" t="s">
        <v>75</v>
      </c>
      <c r="C235">
        <v>36</v>
      </c>
      <c r="D235">
        <v>65</v>
      </c>
      <c r="E235">
        <v>88</v>
      </c>
      <c r="G235">
        <f t="shared" si="27"/>
        <v>15</v>
      </c>
      <c r="H235">
        <f t="shared" si="28"/>
        <v>1</v>
      </c>
      <c r="I235">
        <f t="shared" si="29"/>
        <v>1</v>
      </c>
      <c r="J235">
        <f t="shared" si="30"/>
        <v>17</v>
      </c>
      <c r="K235">
        <f>RANK(J235,J$219:J$249,0)</f>
        <v>15</v>
      </c>
      <c r="L235" t="str">
        <f t="shared" si="31"/>
        <v>Grade 5 Boys Belgravia B</v>
      </c>
    </row>
    <row r="236" spans="1:12" ht="12.75">
      <c r="A236">
        <v>18</v>
      </c>
      <c r="B236" t="s">
        <v>35</v>
      </c>
      <c r="C236">
        <v>48</v>
      </c>
      <c r="D236">
        <v>54</v>
      </c>
      <c r="E236">
        <v>91</v>
      </c>
      <c r="G236">
        <f t="shared" si="27"/>
        <v>3</v>
      </c>
      <c r="H236">
        <f t="shared" si="28"/>
        <v>1</v>
      </c>
      <c r="I236">
        <f t="shared" si="29"/>
        <v>1</v>
      </c>
      <c r="J236">
        <f t="shared" si="30"/>
        <v>5</v>
      </c>
      <c r="K236">
        <f>RANK(J236,J$219:J$249,0)</f>
        <v>19</v>
      </c>
      <c r="L236" t="str">
        <f t="shared" si="31"/>
        <v>Grade 5 Boys King Edward A</v>
      </c>
    </row>
    <row r="237" spans="1:12" ht="12.75">
      <c r="A237">
        <v>19</v>
      </c>
      <c r="B237" t="s">
        <v>2</v>
      </c>
      <c r="C237">
        <v>62</v>
      </c>
      <c r="D237">
        <v>66</v>
      </c>
      <c r="E237">
        <v>69</v>
      </c>
      <c r="G237">
        <f t="shared" si="27"/>
        <v>1</v>
      </c>
      <c r="H237">
        <f t="shared" si="28"/>
        <v>1</v>
      </c>
      <c r="I237">
        <f t="shared" si="29"/>
        <v>1</v>
      </c>
      <c r="J237">
        <f t="shared" si="30"/>
        <v>3</v>
      </c>
      <c r="K237">
        <f>RANK(J237,J$219:J$249,0)</f>
        <v>21</v>
      </c>
      <c r="L237" t="str">
        <f t="shared" si="31"/>
        <v>Grade 5 Boys Rio Terrace A</v>
      </c>
    </row>
    <row r="238" spans="1:12" ht="12.75">
      <c r="A238">
        <v>20</v>
      </c>
      <c r="B238" s="11" t="s">
        <v>12</v>
      </c>
      <c r="C238">
        <v>7</v>
      </c>
      <c r="D238">
        <v>92</v>
      </c>
      <c r="E238">
        <v>101</v>
      </c>
      <c r="G238">
        <f t="shared" si="27"/>
        <v>44</v>
      </c>
      <c r="H238">
        <f t="shared" si="28"/>
        <v>1</v>
      </c>
      <c r="I238">
        <f t="shared" si="29"/>
        <v>1</v>
      </c>
      <c r="J238">
        <f t="shared" si="30"/>
        <v>46</v>
      </c>
      <c r="K238">
        <f>RANK(J238,J$219:J$249,0)</f>
        <v>8</v>
      </c>
      <c r="L238" t="str">
        <f t="shared" si="31"/>
        <v>Grade 5 Boys Crestwood A</v>
      </c>
    </row>
    <row r="239" spans="1:12" ht="12.75">
      <c r="A239">
        <v>21</v>
      </c>
      <c r="B239" t="s">
        <v>52</v>
      </c>
      <c r="C239">
        <v>67</v>
      </c>
      <c r="D239">
        <v>68</v>
      </c>
      <c r="E239">
        <v>78</v>
      </c>
      <c r="G239">
        <f t="shared" si="27"/>
        <v>1</v>
      </c>
      <c r="H239">
        <f t="shared" si="28"/>
        <v>1</v>
      </c>
      <c r="I239">
        <f t="shared" si="29"/>
        <v>1</v>
      </c>
      <c r="J239">
        <f t="shared" si="30"/>
        <v>3</v>
      </c>
      <c r="K239">
        <f>RANK(J239,J$219:J$249,0)</f>
        <v>21</v>
      </c>
      <c r="L239" t="str">
        <f t="shared" si="31"/>
        <v>Grade 5 Boys Wes Hosford A</v>
      </c>
    </row>
    <row r="240" spans="1:12" ht="12.75">
      <c r="A240">
        <v>22</v>
      </c>
      <c r="B240" t="s">
        <v>103</v>
      </c>
      <c r="C240">
        <v>59</v>
      </c>
      <c r="D240">
        <v>81</v>
      </c>
      <c r="E240">
        <v>82</v>
      </c>
      <c r="G240">
        <f t="shared" si="27"/>
        <v>1</v>
      </c>
      <c r="H240">
        <f t="shared" si="28"/>
        <v>1</v>
      </c>
      <c r="I240">
        <f t="shared" si="29"/>
        <v>1</v>
      </c>
      <c r="J240">
        <f t="shared" si="30"/>
        <v>3</v>
      </c>
      <c r="K240">
        <f>RANK(J240,J$219:J$249,0)</f>
        <v>21</v>
      </c>
      <c r="L240" t="str">
        <f t="shared" si="31"/>
        <v>Grade 5 Boys George P. Nicholson B</v>
      </c>
    </row>
    <row r="241" spans="1:12" ht="12.75">
      <c r="A241">
        <v>23</v>
      </c>
      <c r="B241" t="s">
        <v>58</v>
      </c>
      <c r="C241">
        <v>49</v>
      </c>
      <c r="D241">
        <v>70</v>
      </c>
      <c r="E241">
        <v>104</v>
      </c>
      <c r="G241">
        <f t="shared" si="27"/>
        <v>2</v>
      </c>
      <c r="H241">
        <f t="shared" si="28"/>
        <v>1</v>
      </c>
      <c r="I241">
        <f t="shared" si="29"/>
        <v>1</v>
      </c>
      <c r="J241">
        <f t="shared" si="30"/>
        <v>4</v>
      </c>
      <c r="K241">
        <f>RANK(J241,J$219:J$249,0)</f>
        <v>20</v>
      </c>
      <c r="L241" t="str">
        <f t="shared" si="31"/>
        <v>Grade 5 Boys Patricia Heights B</v>
      </c>
    </row>
    <row r="242" spans="1:12" ht="12.75">
      <c r="A242">
        <v>24</v>
      </c>
      <c r="B242" s="11" t="s">
        <v>13</v>
      </c>
      <c r="C242">
        <v>40</v>
      </c>
      <c r="D242">
        <v>100</v>
      </c>
      <c r="E242">
        <v>108</v>
      </c>
      <c r="G242">
        <f t="shared" si="27"/>
        <v>11</v>
      </c>
      <c r="H242">
        <f t="shared" si="28"/>
        <v>1</v>
      </c>
      <c r="I242">
        <f t="shared" si="29"/>
        <v>1</v>
      </c>
      <c r="J242">
        <f t="shared" si="30"/>
        <v>13</v>
      </c>
      <c r="K242">
        <f>RANK(J242,J$219:J$249,0)</f>
        <v>16</v>
      </c>
      <c r="L242" t="str">
        <f t="shared" si="31"/>
        <v>Grade 5 Boys Michael A. Kostek A</v>
      </c>
    </row>
    <row r="243" spans="1:12" ht="12.75">
      <c r="A243">
        <v>25</v>
      </c>
      <c r="B243" t="s">
        <v>37</v>
      </c>
      <c r="C243">
        <v>53</v>
      </c>
      <c r="D243">
        <v>94</v>
      </c>
      <c r="E243">
        <v>112</v>
      </c>
      <c r="G243">
        <f t="shared" si="27"/>
        <v>1</v>
      </c>
      <c r="H243">
        <f t="shared" si="28"/>
        <v>1</v>
      </c>
      <c r="I243">
        <f t="shared" si="29"/>
        <v>1</v>
      </c>
      <c r="J243">
        <f t="shared" si="30"/>
        <v>3</v>
      </c>
      <c r="K243">
        <f>RANK(J243,J$219:J$249,0)</f>
        <v>21</v>
      </c>
      <c r="L243" t="str">
        <f t="shared" si="31"/>
        <v>Grade 5 Boys George H. Luck B</v>
      </c>
    </row>
    <row r="244" spans="1:12" ht="12.75">
      <c r="A244">
        <v>26</v>
      </c>
      <c r="B244" t="s">
        <v>21</v>
      </c>
      <c r="C244">
        <v>72</v>
      </c>
      <c r="D244">
        <v>93</v>
      </c>
      <c r="E244">
        <v>107</v>
      </c>
      <c r="G244">
        <f t="shared" si="27"/>
        <v>1</v>
      </c>
      <c r="H244">
        <f t="shared" si="28"/>
        <v>1</v>
      </c>
      <c r="I244">
        <f t="shared" si="29"/>
        <v>1</v>
      </c>
      <c r="J244">
        <f t="shared" si="30"/>
        <v>3</v>
      </c>
      <c r="K244">
        <f>RANK(J244,J$219:J$249,0)</f>
        <v>21</v>
      </c>
      <c r="L244" t="str">
        <f t="shared" si="31"/>
        <v>Grade 5 Boys Pine Street B</v>
      </c>
    </row>
    <row r="245" spans="1:12" ht="12.75">
      <c r="A245">
        <v>27</v>
      </c>
      <c r="B245" t="s">
        <v>43</v>
      </c>
      <c r="C245">
        <v>76</v>
      </c>
      <c r="D245">
        <v>89</v>
      </c>
      <c r="E245">
        <v>109</v>
      </c>
      <c r="G245">
        <f t="shared" si="27"/>
        <v>1</v>
      </c>
      <c r="H245">
        <f t="shared" si="28"/>
        <v>1</v>
      </c>
      <c r="I245">
        <f t="shared" si="29"/>
        <v>1</v>
      </c>
      <c r="J245">
        <f t="shared" si="30"/>
        <v>3</v>
      </c>
      <c r="K245">
        <f>RANK(J245,J$219:J$249,0)</f>
        <v>21</v>
      </c>
      <c r="L245" t="str">
        <f t="shared" si="31"/>
        <v>Grade 5 Boys Ekota A</v>
      </c>
    </row>
    <row r="246" spans="1:12" ht="12.75">
      <c r="A246">
        <v>28</v>
      </c>
      <c r="B246" t="s">
        <v>77</v>
      </c>
      <c r="C246">
        <v>83</v>
      </c>
      <c r="D246">
        <v>102</v>
      </c>
      <c r="E246">
        <v>110</v>
      </c>
      <c r="G246">
        <f t="shared" si="27"/>
        <v>1</v>
      </c>
      <c r="H246">
        <f t="shared" si="28"/>
        <v>1</v>
      </c>
      <c r="I246">
        <f t="shared" si="29"/>
        <v>1</v>
      </c>
      <c r="J246">
        <f t="shared" si="30"/>
        <v>3</v>
      </c>
      <c r="K246">
        <f>RANK(J246,J$219:J$249,0)</f>
        <v>21</v>
      </c>
      <c r="L246" t="str">
        <f t="shared" si="31"/>
        <v>Grade 5 Boys Delton A</v>
      </c>
    </row>
    <row r="247" spans="1:12" ht="12.75">
      <c r="A247">
        <v>29</v>
      </c>
      <c r="B247" s="11" t="s">
        <v>528</v>
      </c>
      <c r="C247">
        <v>98</v>
      </c>
      <c r="D247">
        <v>105</v>
      </c>
      <c r="E247">
        <v>123</v>
      </c>
      <c r="G247">
        <f t="shared" si="27"/>
        <v>1</v>
      </c>
      <c r="H247">
        <f t="shared" si="28"/>
        <v>1</v>
      </c>
      <c r="I247">
        <f t="shared" si="29"/>
        <v>1</v>
      </c>
      <c r="J247">
        <f t="shared" si="30"/>
        <v>3</v>
      </c>
      <c r="K247">
        <f>RANK(J247,J$219:J$249,0)</f>
        <v>21</v>
      </c>
      <c r="L247" t="str">
        <f t="shared" si="31"/>
        <v>Grade 5 Boys Westglen A</v>
      </c>
    </row>
    <row r="248" spans="1:12" ht="12.75">
      <c r="A248">
        <v>30</v>
      </c>
      <c r="B248" t="s">
        <v>78</v>
      </c>
      <c r="C248">
        <v>111</v>
      </c>
      <c r="D248">
        <v>113</v>
      </c>
      <c r="E248">
        <v>121</v>
      </c>
      <c r="G248">
        <f t="shared" si="27"/>
        <v>1</v>
      </c>
      <c r="H248">
        <f t="shared" si="28"/>
        <v>1</v>
      </c>
      <c r="I248">
        <f t="shared" si="29"/>
        <v>1</v>
      </c>
      <c r="J248">
        <f t="shared" si="30"/>
        <v>3</v>
      </c>
      <c r="K248">
        <f>RANK(J248,J$219:J$249,0)</f>
        <v>21</v>
      </c>
      <c r="L248" t="str">
        <f t="shared" si="31"/>
        <v>Grade 5 Boys Delton B</v>
      </c>
    </row>
    <row r="249" spans="1:12" ht="12.75">
      <c r="A249">
        <v>31</v>
      </c>
      <c r="B249" t="s">
        <v>56</v>
      </c>
      <c r="C249">
        <v>106</v>
      </c>
      <c r="D249">
        <v>119</v>
      </c>
      <c r="E249">
        <v>120</v>
      </c>
      <c r="G249">
        <f t="shared" si="27"/>
        <v>1</v>
      </c>
      <c r="H249">
        <f t="shared" si="28"/>
        <v>1</v>
      </c>
      <c r="I249">
        <f t="shared" si="29"/>
        <v>1</v>
      </c>
      <c r="J249">
        <f t="shared" si="30"/>
        <v>3</v>
      </c>
      <c r="K249">
        <f>RANK(J249,J$219:J$249,0)</f>
        <v>21</v>
      </c>
      <c r="L249" t="str">
        <f t="shared" si="31"/>
        <v>Grade 5 Boys Fraser A</v>
      </c>
    </row>
    <row r="250" spans="10:12" ht="12.75">
      <c r="J250">
        <f>SUM(J219:J249)</f>
        <v>977</v>
      </c>
      <c r="L250" s="1" t="s">
        <v>524</v>
      </c>
    </row>
    <row r="251" ht="12.75">
      <c r="L251" s="1"/>
    </row>
    <row r="252" ht="12.75">
      <c r="A252" s="1" t="s">
        <v>100</v>
      </c>
    </row>
    <row r="253" spans="1:12" ht="12.75">
      <c r="A253">
        <v>1</v>
      </c>
      <c r="B253" t="s">
        <v>5</v>
      </c>
      <c r="C253">
        <v>3</v>
      </c>
      <c r="D253">
        <v>16</v>
      </c>
      <c r="E253">
        <v>35</v>
      </c>
      <c r="G253">
        <f aca="true" t="shared" si="32" ref="G253:G282">IF(C253&lt;51,51-C253,1)</f>
        <v>48</v>
      </c>
      <c r="H253">
        <f aca="true" t="shared" si="33" ref="H253:H282">IF(D253&lt;51,51-D253,1)</f>
        <v>35</v>
      </c>
      <c r="I253">
        <f aca="true" t="shared" si="34" ref="I253:I282">IF(E253&lt;51,51-E253,1)</f>
        <v>16</v>
      </c>
      <c r="J253">
        <f aca="true" t="shared" si="35" ref="J253:J282">SUM(G253:I253)</f>
        <v>99</v>
      </c>
      <c r="K253">
        <f>RANK(J253,J$253:J$282,0)</f>
        <v>1</v>
      </c>
      <c r="L253" t="str">
        <f>CONCATENATE("Grade 6 Girls ",B253)</f>
        <v>Grade 6 Girls Parkallen A</v>
      </c>
    </row>
    <row r="254" spans="1:12" ht="12.75">
      <c r="A254">
        <v>2</v>
      </c>
      <c r="B254" t="s">
        <v>4</v>
      </c>
      <c r="C254">
        <v>5</v>
      </c>
      <c r="D254">
        <v>21</v>
      </c>
      <c r="E254">
        <v>31</v>
      </c>
      <c r="G254">
        <f t="shared" si="32"/>
        <v>46</v>
      </c>
      <c r="H254">
        <f t="shared" si="33"/>
        <v>30</v>
      </c>
      <c r="I254">
        <f t="shared" si="34"/>
        <v>20</v>
      </c>
      <c r="J254">
        <f t="shared" si="35"/>
        <v>96</v>
      </c>
      <c r="K254">
        <f>RANK(J254,J$253:J$282,0)</f>
        <v>2</v>
      </c>
      <c r="L254" t="str">
        <f aca="true" t="shared" si="36" ref="L254:L282">CONCATENATE("Grade 6 Girls ",B254)</f>
        <v>Grade 6 Girls Earl Buxton A</v>
      </c>
    </row>
    <row r="255" spans="1:12" ht="12.75">
      <c r="A255">
        <v>3</v>
      </c>
      <c r="B255" t="s">
        <v>79</v>
      </c>
      <c r="C255">
        <v>4</v>
      </c>
      <c r="D255">
        <v>22</v>
      </c>
      <c r="E255">
        <v>37</v>
      </c>
      <c r="G255">
        <f t="shared" si="32"/>
        <v>47</v>
      </c>
      <c r="H255">
        <f t="shared" si="33"/>
        <v>29</v>
      </c>
      <c r="I255">
        <f t="shared" si="34"/>
        <v>14</v>
      </c>
      <c r="J255">
        <f t="shared" si="35"/>
        <v>90</v>
      </c>
      <c r="K255">
        <f>RANK(J255,J$253:J$282,0)</f>
        <v>3</v>
      </c>
      <c r="L255" t="str">
        <f t="shared" si="36"/>
        <v>Grade 6 Girls Keheewin A</v>
      </c>
    </row>
    <row r="256" spans="1:12" ht="12.75">
      <c r="A256">
        <v>4</v>
      </c>
      <c r="B256" t="s">
        <v>71</v>
      </c>
      <c r="C256">
        <v>9</v>
      </c>
      <c r="D256">
        <v>14</v>
      </c>
      <c r="E256">
        <v>40</v>
      </c>
      <c r="G256">
        <f t="shared" si="32"/>
        <v>42</v>
      </c>
      <c r="H256">
        <f t="shared" si="33"/>
        <v>37</v>
      </c>
      <c r="I256">
        <f t="shared" si="34"/>
        <v>11</v>
      </c>
      <c r="J256">
        <f t="shared" si="35"/>
        <v>90</v>
      </c>
      <c r="K256">
        <f>RANK(J256,J$253:J$282,0)</f>
        <v>3</v>
      </c>
      <c r="L256" t="str">
        <f t="shared" si="36"/>
        <v>Grade 6 Girls Barrhead Elementary A</v>
      </c>
    </row>
    <row r="257" spans="1:12" ht="12.75">
      <c r="A257">
        <v>5</v>
      </c>
      <c r="B257" t="s">
        <v>9</v>
      </c>
      <c r="C257">
        <v>1</v>
      </c>
      <c r="D257">
        <v>18</v>
      </c>
      <c r="E257">
        <v>59</v>
      </c>
      <c r="G257">
        <f t="shared" si="32"/>
        <v>50</v>
      </c>
      <c r="H257">
        <f t="shared" si="33"/>
        <v>33</v>
      </c>
      <c r="I257">
        <f t="shared" si="34"/>
        <v>1</v>
      </c>
      <c r="J257">
        <f t="shared" si="35"/>
        <v>84</v>
      </c>
      <c r="K257">
        <f>RANK(J257,J$253:J$282,0)</f>
        <v>5</v>
      </c>
      <c r="L257" t="str">
        <f t="shared" si="36"/>
        <v>Grade 6 Girls Pine Street A</v>
      </c>
    </row>
    <row r="258" spans="1:12" ht="12.75">
      <c r="A258">
        <v>6</v>
      </c>
      <c r="B258" t="s">
        <v>51</v>
      </c>
      <c r="C258">
        <v>7</v>
      </c>
      <c r="D258">
        <v>23</v>
      </c>
      <c r="E258">
        <v>51</v>
      </c>
      <c r="G258">
        <f t="shared" si="32"/>
        <v>44</v>
      </c>
      <c r="H258">
        <f t="shared" si="33"/>
        <v>28</v>
      </c>
      <c r="I258">
        <f t="shared" si="34"/>
        <v>1</v>
      </c>
      <c r="J258">
        <f t="shared" si="35"/>
        <v>73</v>
      </c>
      <c r="K258">
        <f>RANK(J258,J$253:J$282,0)</f>
        <v>6</v>
      </c>
      <c r="L258" t="str">
        <f t="shared" si="36"/>
        <v>Grade 6 Girls Westbrook A</v>
      </c>
    </row>
    <row r="259" spans="1:12" ht="12.75">
      <c r="A259">
        <v>7</v>
      </c>
      <c r="B259" t="s">
        <v>102</v>
      </c>
      <c r="C259">
        <v>19</v>
      </c>
      <c r="D259">
        <v>29</v>
      </c>
      <c r="E259">
        <v>36</v>
      </c>
      <c r="G259">
        <f t="shared" si="32"/>
        <v>32</v>
      </c>
      <c r="H259">
        <f t="shared" si="33"/>
        <v>22</v>
      </c>
      <c r="I259">
        <f t="shared" si="34"/>
        <v>15</v>
      </c>
      <c r="J259">
        <f t="shared" si="35"/>
        <v>69</v>
      </c>
      <c r="K259">
        <f>RANK(J259,J$253:J$282,0)</f>
        <v>7</v>
      </c>
      <c r="L259" t="str">
        <f t="shared" si="36"/>
        <v>Grade 6 Girls George P. Nicholson A</v>
      </c>
    </row>
    <row r="260" spans="1:12" ht="12.75">
      <c r="A260">
        <v>8</v>
      </c>
      <c r="B260" s="11" t="s">
        <v>12</v>
      </c>
      <c r="C260">
        <v>12</v>
      </c>
      <c r="D260">
        <v>30</v>
      </c>
      <c r="E260">
        <v>53</v>
      </c>
      <c r="G260">
        <f t="shared" si="32"/>
        <v>39</v>
      </c>
      <c r="H260">
        <f t="shared" si="33"/>
        <v>21</v>
      </c>
      <c r="I260">
        <f t="shared" si="34"/>
        <v>1</v>
      </c>
      <c r="J260">
        <f t="shared" si="35"/>
        <v>61</v>
      </c>
      <c r="K260">
        <f>RANK(J260,J$253:J$282,0)</f>
        <v>8</v>
      </c>
      <c r="L260" t="str">
        <f t="shared" si="36"/>
        <v>Grade 6 Girls Crestwood A</v>
      </c>
    </row>
    <row r="261" spans="1:12" ht="12.75">
      <c r="A261">
        <v>9</v>
      </c>
      <c r="B261" t="s">
        <v>11</v>
      </c>
      <c r="C261">
        <v>27</v>
      </c>
      <c r="D261">
        <v>28</v>
      </c>
      <c r="E261">
        <v>48</v>
      </c>
      <c r="G261">
        <f t="shared" si="32"/>
        <v>24</v>
      </c>
      <c r="H261">
        <f t="shared" si="33"/>
        <v>23</v>
      </c>
      <c r="I261">
        <f t="shared" si="34"/>
        <v>3</v>
      </c>
      <c r="J261">
        <f t="shared" si="35"/>
        <v>50</v>
      </c>
      <c r="K261">
        <f>RANK(J261,J$253:J$282,0)</f>
        <v>9</v>
      </c>
      <c r="L261" t="str">
        <f t="shared" si="36"/>
        <v>Grade 6 Girls Meadowlark Christian A</v>
      </c>
    </row>
    <row r="262" spans="1:12" ht="12.75">
      <c r="A262">
        <v>10</v>
      </c>
      <c r="B262" t="s">
        <v>62</v>
      </c>
      <c r="C262">
        <v>32</v>
      </c>
      <c r="D262">
        <v>38</v>
      </c>
      <c r="E262">
        <v>56</v>
      </c>
      <c r="G262">
        <f t="shared" si="32"/>
        <v>19</v>
      </c>
      <c r="H262">
        <f t="shared" si="33"/>
        <v>13</v>
      </c>
      <c r="I262">
        <f t="shared" si="34"/>
        <v>1</v>
      </c>
      <c r="J262">
        <f t="shared" si="35"/>
        <v>33</v>
      </c>
      <c r="K262">
        <f>RANK(J262,J$253:J$282,0)</f>
        <v>14</v>
      </c>
      <c r="L262" t="str">
        <f t="shared" si="36"/>
        <v>Grade 6 Girls Lynnwood A</v>
      </c>
    </row>
    <row r="263" spans="1:12" ht="12.75">
      <c r="A263">
        <v>11</v>
      </c>
      <c r="B263" t="s">
        <v>10</v>
      </c>
      <c r="C263">
        <v>11</v>
      </c>
      <c r="D263">
        <v>49</v>
      </c>
      <c r="E263">
        <v>72</v>
      </c>
      <c r="G263">
        <f t="shared" si="32"/>
        <v>40</v>
      </c>
      <c r="H263">
        <f t="shared" si="33"/>
        <v>2</v>
      </c>
      <c r="I263">
        <f t="shared" si="34"/>
        <v>1</v>
      </c>
      <c r="J263">
        <f t="shared" si="35"/>
        <v>43</v>
      </c>
      <c r="K263">
        <f>RANK(J263,J$253:J$282,0)</f>
        <v>12</v>
      </c>
      <c r="L263" t="str">
        <f t="shared" si="36"/>
        <v>Grade 6 Girls Victoria A</v>
      </c>
    </row>
    <row r="264" spans="1:12" ht="12.75">
      <c r="A264">
        <v>12</v>
      </c>
      <c r="B264" t="s">
        <v>25</v>
      </c>
      <c r="C264">
        <v>33</v>
      </c>
      <c r="D264">
        <v>39</v>
      </c>
      <c r="E264">
        <v>66</v>
      </c>
      <c r="G264">
        <f t="shared" si="32"/>
        <v>18</v>
      </c>
      <c r="H264">
        <f t="shared" si="33"/>
        <v>12</v>
      </c>
      <c r="I264">
        <f t="shared" si="34"/>
        <v>1</v>
      </c>
      <c r="J264">
        <f t="shared" si="35"/>
        <v>31</v>
      </c>
      <c r="K264">
        <f>RANK(J264,J$253:J$282,0)</f>
        <v>15</v>
      </c>
      <c r="L264" t="str">
        <f t="shared" si="36"/>
        <v>Grade 6 Girls Earl Buxton B</v>
      </c>
    </row>
    <row r="265" spans="1:12" ht="12.75">
      <c r="A265">
        <v>13</v>
      </c>
      <c r="B265" t="s">
        <v>80</v>
      </c>
      <c r="C265">
        <v>41</v>
      </c>
      <c r="D265">
        <v>43</v>
      </c>
      <c r="E265">
        <v>55</v>
      </c>
      <c r="G265">
        <f t="shared" si="32"/>
        <v>10</v>
      </c>
      <c r="H265">
        <f t="shared" si="33"/>
        <v>8</v>
      </c>
      <c r="I265">
        <f t="shared" si="34"/>
        <v>1</v>
      </c>
      <c r="J265">
        <f t="shared" si="35"/>
        <v>19</v>
      </c>
      <c r="K265">
        <f>RANK(J265,J$253:J$282,0)</f>
        <v>18</v>
      </c>
      <c r="L265" t="str">
        <f t="shared" si="36"/>
        <v>Grade 6 Girls Barrhead Elementary B</v>
      </c>
    </row>
    <row r="266" spans="1:12" ht="12.75">
      <c r="A266">
        <v>14</v>
      </c>
      <c r="B266" t="s">
        <v>16</v>
      </c>
      <c r="C266">
        <v>26</v>
      </c>
      <c r="D266">
        <v>63</v>
      </c>
      <c r="E266">
        <v>67</v>
      </c>
      <c r="G266">
        <f t="shared" si="32"/>
        <v>25</v>
      </c>
      <c r="H266">
        <f t="shared" si="33"/>
        <v>1</v>
      </c>
      <c r="I266">
        <f t="shared" si="34"/>
        <v>1</v>
      </c>
      <c r="J266">
        <f t="shared" si="35"/>
        <v>27</v>
      </c>
      <c r="K266">
        <f>RANK(J266,J$253:J$282,0)</f>
        <v>17</v>
      </c>
      <c r="L266" t="str">
        <f t="shared" si="36"/>
        <v>Grade 6 Girls Edmonton Christian West A</v>
      </c>
    </row>
    <row r="267" spans="1:12" ht="12.75">
      <c r="A267">
        <v>15</v>
      </c>
      <c r="B267" t="s">
        <v>13</v>
      </c>
      <c r="C267">
        <v>10</v>
      </c>
      <c r="D267">
        <v>73</v>
      </c>
      <c r="E267">
        <v>75</v>
      </c>
      <c r="G267">
        <f t="shared" si="32"/>
        <v>41</v>
      </c>
      <c r="H267">
        <f t="shared" si="33"/>
        <v>1</v>
      </c>
      <c r="I267">
        <f t="shared" si="34"/>
        <v>1</v>
      </c>
      <c r="J267">
        <f t="shared" si="35"/>
        <v>43</v>
      </c>
      <c r="K267">
        <f>RANK(J267,J$253:J$282,0)</f>
        <v>12</v>
      </c>
      <c r="L267" t="str">
        <f t="shared" si="36"/>
        <v>Grade 6 Girls Michael A. Kostek A</v>
      </c>
    </row>
    <row r="268" spans="1:12" ht="12.75">
      <c r="A268">
        <v>16</v>
      </c>
      <c r="B268" s="11" t="s">
        <v>52</v>
      </c>
      <c r="C268">
        <v>24</v>
      </c>
      <c r="D268">
        <v>34</v>
      </c>
      <c r="E268">
        <v>107</v>
      </c>
      <c r="G268">
        <f t="shared" si="32"/>
        <v>27</v>
      </c>
      <c r="H268">
        <f t="shared" si="33"/>
        <v>17</v>
      </c>
      <c r="I268">
        <f t="shared" si="34"/>
        <v>1</v>
      </c>
      <c r="J268">
        <f t="shared" si="35"/>
        <v>45</v>
      </c>
      <c r="K268">
        <f>RANK(J268,J$253:J$282,0)</f>
        <v>10</v>
      </c>
      <c r="L268" t="str">
        <f t="shared" si="36"/>
        <v>Grade 6 Girls Wes Hosford A</v>
      </c>
    </row>
    <row r="269" spans="1:12" ht="12.75">
      <c r="A269">
        <v>17</v>
      </c>
      <c r="B269" t="s">
        <v>36</v>
      </c>
      <c r="C269">
        <v>42</v>
      </c>
      <c r="D269">
        <v>61</v>
      </c>
      <c r="E269">
        <v>62</v>
      </c>
      <c r="G269">
        <f t="shared" si="32"/>
        <v>9</v>
      </c>
      <c r="H269">
        <f t="shared" si="33"/>
        <v>1</v>
      </c>
      <c r="I269">
        <f t="shared" si="34"/>
        <v>1</v>
      </c>
      <c r="J269">
        <f t="shared" si="35"/>
        <v>11</v>
      </c>
      <c r="K269">
        <f>RANK(J269,J$253:J$282,0)</f>
        <v>19</v>
      </c>
      <c r="L269" t="str">
        <f t="shared" si="36"/>
        <v>Grade 6 Girls Parkallen B</v>
      </c>
    </row>
    <row r="270" spans="1:12" ht="12.75">
      <c r="A270">
        <v>18</v>
      </c>
      <c r="B270" t="s">
        <v>81</v>
      </c>
      <c r="C270">
        <v>57</v>
      </c>
      <c r="D270">
        <v>68</v>
      </c>
      <c r="E270">
        <v>71</v>
      </c>
      <c r="G270">
        <f t="shared" si="32"/>
        <v>1</v>
      </c>
      <c r="H270">
        <f t="shared" si="33"/>
        <v>1</v>
      </c>
      <c r="I270">
        <f t="shared" si="34"/>
        <v>1</v>
      </c>
      <c r="J270">
        <f t="shared" si="35"/>
        <v>3</v>
      </c>
      <c r="K270">
        <f>RANK(J270,J$253:J$282,0)</f>
        <v>20</v>
      </c>
      <c r="L270" t="str">
        <f t="shared" si="36"/>
        <v>Grade 6 Girls Barrhead Elementary C</v>
      </c>
    </row>
    <row r="271" spans="1:12" ht="12.75">
      <c r="A271">
        <v>19</v>
      </c>
      <c r="B271" s="11" t="s">
        <v>53</v>
      </c>
      <c r="C271">
        <v>52</v>
      </c>
      <c r="D271">
        <v>54</v>
      </c>
      <c r="E271">
        <v>103</v>
      </c>
      <c r="G271">
        <f t="shared" si="32"/>
        <v>1</v>
      </c>
      <c r="H271">
        <f t="shared" si="33"/>
        <v>1</v>
      </c>
      <c r="I271">
        <f t="shared" si="34"/>
        <v>1</v>
      </c>
      <c r="J271">
        <f t="shared" si="35"/>
        <v>3</v>
      </c>
      <c r="K271">
        <f>RANK(J271,J$253:J$282,0)</f>
        <v>20</v>
      </c>
      <c r="L271" t="str">
        <f t="shared" si="36"/>
        <v>Grade 6 Girls Patricia Heights A</v>
      </c>
    </row>
    <row r="272" spans="1:12" ht="12.75">
      <c r="A272">
        <v>20</v>
      </c>
      <c r="B272" t="s">
        <v>2</v>
      </c>
      <c r="C272">
        <v>8</v>
      </c>
      <c r="D272">
        <v>97</v>
      </c>
      <c r="E272">
        <v>111</v>
      </c>
      <c r="G272">
        <f t="shared" si="32"/>
        <v>43</v>
      </c>
      <c r="H272">
        <f t="shared" si="33"/>
        <v>1</v>
      </c>
      <c r="I272">
        <f t="shared" si="34"/>
        <v>1</v>
      </c>
      <c r="J272">
        <f t="shared" si="35"/>
        <v>45</v>
      </c>
      <c r="K272">
        <f>RANK(J272,J$253:J$282,0)</f>
        <v>10</v>
      </c>
      <c r="L272" t="str">
        <f t="shared" si="36"/>
        <v>Grade 6 Girls Rio Terrace A</v>
      </c>
    </row>
    <row r="273" spans="1:12" ht="12.75">
      <c r="A273">
        <v>21</v>
      </c>
      <c r="B273" t="s">
        <v>50</v>
      </c>
      <c r="C273">
        <v>65</v>
      </c>
      <c r="D273">
        <v>76</v>
      </c>
      <c r="E273">
        <v>95</v>
      </c>
      <c r="G273">
        <f t="shared" si="32"/>
        <v>1</v>
      </c>
      <c r="H273">
        <f t="shared" si="33"/>
        <v>1</v>
      </c>
      <c r="I273">
        <f t="shared" si="34"/>
        <v>1</v>
      </c>
      <c r="J273">
        <f t="shared" si="35"/>
        <v>3</v>
      </c>
      <c r="K273">
        <f>RANK(J273,J$253:J$282,0)</f>
        <v>20</v>
      </c>
      <c r="L273" t="str">
        <f t="shared" si="36"/>
        <v>Grade 6 Girls Parkallen C</v>
      </c>
    </row>
    <row r="274" spans="1:12" ht="12.75">
      <c r="A274">
        <v>22</v>
      </c>
      <c r="B274" t="s">
        <v>66</v>
      </c>
      <c r="C274">
        <v>77</v>
      </c>
      <c r="D274">
        <v>79</v>
      </c>
      <c r="E274">
        <v>87</v>
      </c>
      <c r="G274">
        <f t="shared" si="32"/>
        <v>1</v>
      </c>
      <c r="H274">
        <f t="shared" si="33"/>
        <v>1</v>
      </c>
      <c r="I274">
        <f t="shared" si="34"/>
        <v>1</v>
      </c>
      <c r="J274">
        <f t="shared" si="35"/>
        <v>3</v>
      </c>
      <c r="K274">
        <f>RANK(J274,J$253:J$282,0)</f>
        <v>20</v>
      </c>
      <c r="L274" t="str">
        <f t="shared" si="36"/>
        <v>Grade 6 Girls Lynnwood B</v>
      </c>
    </row>
    <row r="275" spans="1:12" ht="12.75">
      <c r="A275">
        <v>23</v>
      </c>
      <c r="B275" s="11" t="s">
        <v>26</v>
      </c>
      <c r="C275">
        <v>25</v>
      </c>
      <c r="D275">
        <v>109</v>
      </c>
      <c r="E275">
        <v>110</v>
      </c>
      <c r="G275">
        <f t="shared" si="32"/>
        <v>26</v>
      </c>
      <c r="H275">
        <f t="shared" si="33"/>
        <v>1</v>
      </c>
      <c r="I275">
        <f t="shared" si="34"/>
        <v>1</v>
      </c>
      <c r="J275">
        <f t="shared" si="35"/>
        <v>28</v>
      </c>
      <c r="K275">
        <f>RANK(J275,J$253:J$282,0)</f>
        <v>16</v>
      </c>
      <c r="L275" t="str">
        <f t="shared" si="36"/>
        <v>Grade 6 Girls Win Ferguson A</v>
      </c>
    </row>
    <row r="276" spans="1:12" ht="12.75">
      <c r="A276">
        <v>24</v>
      </c>
      <c r="B276" s="11" t="s">
        <v>33</v>
      </c>
      <c r="C276">
        <v>83</v>
      </c>
      <c r="D276">
        <v>84</v>
      </c>
      <c r="E276">
        <v>85</v>
      </c>
      <c r="G276">
        <f t="shared" si="32"/>
        <v>1</v>
      </c>
      <c r="H276">
        <f t="shared" si="33"/>
        <v>1</v>
      </c>
      <c r="I276">
        <f t="shared" si="34"/>
        <v>1</v>
      </c>
      <c r="J276">
        <f t="shared" si="35"/>
        <v>3</v>
      </c>
      <c r="K276">
        <f>RANK(J276,J$253:J$282,0)</f>
        <v>20</v>
      </c>
      <c r="L276" t="str">
        <f t="shared" si="36"/>
        <v>Grade 6 Girls Centennial A</v>
      </c>
    </row>
    <row r="277" spans="1:12" ht="12.75">
      <c r="A277">
        <v>25</v>
      </c>
      <c r="B277" t="s">
        <v>82</v>
      </c>
      <c r="C277">
        <v>74</v>
      </c>
      <c r="D277">
        <v>92</v>
      </c>
      <c r="E277">
        <v>101</v>
      </c>
      <c r="G277">
        <f t="shared" si="32"/>
        <v>1</v>
      </c>
      <c r="H277">
        <f t="shared" si="33"/>
        <v>1</v>
      </c>
      <c r="I277">
        <f t="shared" si="34"/>
        <v>1</v>
      </c>
      <c r="J277">
        <f t="shared" si="35"/>
        <v>3</v>
      </c>
      <c r="K277">
        <f>RANK(J277,J$253:J$282,0)</f>
        <v>20</v>
      </c>
      <c r="L277" t="str">
        <f t="shared" si="36"/>
        <v>Grade 6 Girls Barrhead Elementary D</v>
      </c>
    </row>
    <row r="278" spans="1:12" ht="12.75">
      <c r="A278">
        <v>26</v>
      </c>
      <c r="B278" t="s">
        <v>83</v>
      </c>
      <c r="C278">
        <v>88</v>
      </c>
      <c r="D278">
        <v>89</v>
      </c>
      <c r="E278">
        <v>94</v>
      </c>
      <c r="G278">
        <f t="shared" si="32"/>
        <v>1</v>
      </c>
      <c r="H278">
        <f t="shared" si="33"/>
        <v>1</v>
      </c>
      <c r="I278">
        <f t="shared" si="34"/>
        <v>1</v>
      </c>
      <c r="J278">
        <f t="shared" si="35"/>
        <v>3</v>
      </c>
      <c r="K278">
        <f>RANK(J278,J$253:J$282,0)</f>
        <v>20</v>
      </c>
      <c r="L278" t="str">
        <f t="shared" si="36"/>
        <v>Grade 6 Girls Lynnwood C</v>
      </c>
    </row>
    <row r="279" spans="1:12" ht="12.75">
      <c r="A279">
        <v>27</v>
      </c>
      <c r="B279" t="s">
        <v>20</v>
      </c>
      <c r="C279">
        <v>81</v>
      </c>
      <c r="D279">
        <v>90</v>
      </c>
      <c r="E279">
        <v>100</v>
      </c>
      <c r="G279">
        <f t="shared" si="32"/>
        <v>1</v>
      </c>
      <c r="H279">
        <f t="shared" si="33"/>
        <v>1</v>
      </c>
      <c r="I279">
        <f t="shared" si="34"/>
        <v>1</v>
      </c>
      <c r="J279">
        <f t="shared" si="35"/>
        <v>3</v>
      </c>
      <c r="K279">
        <f>RANK(J279,J$253:J$282,0)</f>
        <v>20</v>
      </c>
      <c r="L279" t="str">
        <f t="shared" si="36"/>
        <v>Grade 6 Girls Michael A. Kostek B</v>
      </c>
    </row>
    <row r="280" spans="1:12" ht="12.75">
      <c r="A280">
        <v>28</v>
      </c>
      <c r="B280" t="s">
        <v>42</v>
      </c>
      <c r="C280">
        <v>80</v>
      </c>
      <c r="D280">
        <v>96</v>
      </c>
      <c r="E280">
        <v>98</v>
      </c>
      <c r="G280">
        <f t="shared" si="32"/>
        <v>1</v>
      </c>
      <c r="H280">
        <f t="shared" si="33"/>
        <v>1</v>
      </c>
      <c r="I280">
        <f t="shared" si="34"/>
        <v>1</v>
      </c>
      <c r="J280">
        <f t="shared" si="35"/>
        <v>3</v>
      </c>
      <c r="K280">
        <f>RANK(J280,J$253:J$282,0)</f>
        <v>20</v>
      </c>
      <c r="L280" t="str">
        <f t="shared" si="36"/>
        <v>Grade 6 Girls Earl Buxton C</v>
      </c>
    </row>
    <row r="281" spans="1:12" ht="12.75">
      <c r="A281">
        <v>29</v>
      </c>
      <c r="B281" s="11" t="s">
        <v>77</v>
      </c>
      <c r="C281">
        <v>105</v>
      </c>
      <c r="D281">
        <v>108</v>
      </c>
      <c r="E281">
        <v>116</v>
      </c>
      <c r="G281">
        <f t="shared" si="32"/>
        <v>1</v>
      </c>
      <c r="H281">
        <f t="shared" si="33"/>
        <v>1</v>
      </c>
      <c r="I281">
        <f t="shared" si="34"/>
        <v>1</v>
      </c>
      <c r="J281">
        <f t="shared" si="35"/>
        <v>3</v>
      </c>
      <c r="K281">
        <f>RANK(J281,J$253:J$282,0)</f>
        <v>20</v>
      </c>
      <c r="L281" t="str">
        <f t="shared" si="36"/>
        <v>Grade 6 Girls Delton A</v>
      </c>
    </row>
    <row r="282" spans="1:12" ht="12.75">
      <c r="A282">
        <v>30</v>
      </c>
      <c r="B282" t="s">
        <v>49</v>
      </c>
      <c r="C282">
        <v>102</v>
      </c>
      <c r="D282">
        <v>114</v>
      </c>
      <c r="E282">
        <v>115</v>
      </c>
      <c r="G282">
        <f t="shared" si="32"/>
        <v>1</v>
      </c>
      <c r="H282">
        <f t="shared" si="33"/>
        <v>1</v>
      </c>
      <c r="I282">
        <f t="shared" si="34"/>
        <v>1</v>
      </c>
      <c r="J282">
        <f t="shared" si="35"/>
        <v>3</v>
      </c>
      <c r="K282">
        <f>RANK(J282,J$253:J$282,0)</f>
        <v>20</v>
      </c>
      <c r="L282" t="str">
        <f t="shared" si="36"/>
        <v>Grade 6 Girls Earl Buxton D</v>
      </c>
    </row>
    <row r="283" spans="10:12" ht="12.75">
      <c r="J283">
        <f>SUM(J253:J282)</f>
        <v>1070</v>
      </c>
      <c r="L283" s="1" t="s">
        <v>525</v>
      </c>
    </row>
    <row r="284" ht="12.75">
      <c r="L284" s="1"/>
    </row>
    <row r="285" ht="12.75">
      <c r="A285" s="1" t="s">
        <v>101</v>
      </c>
    </row>
    <row r="286" spans="1:12" ht="12.75">
      <c r="A286">
        <v>1</v>
      </c>
      <c r="B286" t="s">
        <v>79</v>
      </c>
      <c r="C286">
        <v>1</v>
      </c>
      <c r="D286">
        <v>6</v>
      </c>
      <c r="E286">
        <v>7</v>
      </c>
      <c r="G286">
        <f aca="true" t="shared" si="37" ref="G286:G308">IF(C286&lt;51,51-C286,1)</f>
        <v>50</v>
      </c>
      <c r="H286">
        <f aca="true" t="shared" si="38" ref="H286:H308">IF(D286&lt;51,51-D286,1)</f>
        <v>45</v>
      </c>
      <c r="I286">
        <f aca="true" t="shared" si="39" ref="I286:I308">IF(E286&lt;51,51-E286,1)</f>
        <v>44</v>
      </c>
      <c r="J286">
        <f aca="true" t="shared" si="40" ref="J286:J308">SUM(G286:I286)</f>
        <v>139</v>
      </c>
      <c r="K286">
        <f>RANK(J286,J$286:J$308,0)</f>
        <v>1</v>
      </c>
      <c r="L286" t="str">
        <f>CONCATENATE("Grade 6 Boys ",B286)</f>
        <v>Grade 6 Boys Keheewin A</v>
      </c>
    </row>
    <row r="287" spans="1:12" ht="12.75">
      <c r="A287">
        <v>2</v>
      </c>
      <c r="B287" t="s">
        <v>5</v>
      </c>
      <c r="C287">
        <v>3</v>
      </c>
      <c r="D287">
        <v>13</v>
      </c>
      <c r="E287">
        <v>26</v>
      </c>
      <c r="G287">
        <f t="shared" si="37"/>
        <v>48</v>
      </c>
      <c r="H287">
        <f t="shared" si="38"/>
        <v>38</v>
      </c>
      <c r="I287">
        <f t="shared" si="39"/>
        <v>25</v>
      </c>
      <c r="J287">
        <f t="shared" si="40"/>
        <v>111</v>
      </c>
      <c r="K287">
        <f>RANK(J287,J$286:J$308,0)</f>
        <v>2</v>
      </c>
      <c r="L287" t="str">
        <f aca="true" t="shared" si="41" ref="L287:L308">CONCATENATE("Grade 6 Boys ",B287)</f>
        <v>Grade 6 Boys Parkallen A</v>
      </c>
    </row>
    <row r="288" spans="1:12" ht="12.75">
      <c r="A288">
        <v>3</v>
      </c>
      <c r="B288" t="s">
        <v>2</v>
      </c>
      <c r="C288">
        <v>8</v>
      </c>
      <c r="D288">
        <v>10</v>
      </c>
      <c r="E288">
        <v>24</v>
      </c>
      <c r="G288">
        <f t="shared" si="37"/>
        <v>43</v>
      </c>
      <c r="H288">
        <f t="shared" si="38"/>
        <v>41</v>
      </c>
      <c r="I288">
        <f t="shared" si="39"/>
        <v>27</v>
      </c>
      <c r="J288">
        <f t="shared" si="40"/>
        <v>111</v>
      </c>
      <c r="K288">
        <f>RANK(J288,J$286:J$308,0)</f>
        <v>2</v>
      </c>
      <c r="L288" t="str">
        <f t="shared" si="41"/>
        <v>Grade 6 Boys Rio Terrace A</v>
      </c>
    </row>
    <row r="289" spans="1:12" ht="12.75">
      <c r="A289">
        <v>4</v>
      </c>
      <c r="B289" t="s">
        <v>34</v>
      </c>
      <c r="C289">
        <v>2</v>
      </c>
      <c r="D289">
        <v>12</v>
      </c>
      <c r="E289">
        <v>42</v>
      </c>
      <c r="G289">
        <f t="shared" si="37"/>
        <v>49</v>
      </c>
      <c r="H289">
        <f t="shared" si="38"/>
        <v>39</v>
      </c>
      <c r="I289">
        <f t="shared" si="39"/>
        <v>9</v>
      </c>
      <c r="J289">
        <f t="shared" si="40"/>
        <v>97</v>
      </c>
      <c r="K289">
        <f>RANK(J289,J$286:J$308,0)</f>
        <v>4</v>
      </c>
      <c r="L289" t="str">
        <f t="shared" si="41"/>
        <v>Grade 6 Boys George H. Luck A</v>
      </c>
    </row>
    <row r="290" spans="1:12" ht="12.75">
      <c r="A290">
        <v>5</v>
      </c>
      <c r="B290" t="s">
        <v>13</v>
      </c>
      <c r="C290">
        <v>17</v>
      </c>
      <c r="D290">
        <v>18</v>
      </c>
      <c r="E290">
        <v>25</v>
      </c>
      <c r="G290">
        <f t="shared" si="37"/>
        <v>34</v>
      </c>
      <c r="H290">
        <f t="shared" si="38"/>
        <v>33</v>
      </c>
      <c r="I290">
        <f t="shared" si="39"/>
        <v>26</v>
      </c>
      <c r="J290">
        <f t="shared" si="40"/>
        <v>93</v>
      </c>
      <c r="K290">
        <f>RANK(J290,J$286:J$308,0)</f>
        <v>5</v>
      </c>
      <c r="L290" t="str">
        <f t="shared" si="41"/>
        <v>Grade 6 Boys Michael A. Kostek A</v>
      </c>
    </row>
    <row r="291" spans="1:12" ht="12.75">
      <c r="A291">
        <v>6</v>
      </c>
      <c r="B291" t="s">
        <v>26</v>
      </c>
      <c r="C291">
        <v>4</v>
      </c>
      <c r="D291">
        <v>30</v>
      </c>
      <c r="E291">
        <v>31</v>
      </c>
      <c r="G291">
        <f t="shared" si="37"/>
        <v>47</v>
      </c>
      <c r="H291">
        <f t="shared" si="38"/>
        <v>21</v>
      </c>
      <c r="I291">
        <f t="shared" si="39"/>
        <v>20</v>
      </c>
      <c r="J291">
        <f t="shared" si="40"/>
        <v>88</v>
      </c>
      <c r="K291">
        <f>RANK(J291,J$286:J$308,0)</f>
        <v>6</v>
      </c>
      <c r="L291" t="str">
        <f t="shared" si="41"/>
        <v>Grade 6 Boys Win Ferguson A</v>
      </c>
    </row>
    <row r="292" spans="1:12" ht="12.75">
      <c r="A292">
        <v>7</v>
      </c>
      <c r="B292" t="s">
        <v>53</v>
      </c>
      <c r="C292">
        <v>14</v>
      </c>
      <c r="D292">
        <v>22</v>
      </c>
      <c r="E292">
        <v>47</v>
      </c>
      <c r="G292">
        <f t="shared" si="37"/>
        <v>37</v>
      </c>
      <c r="H292">
        <f t="shared" si="38"/>
        <v>29</v>
      </c>
      <c r="I292">
        <f t="shared" si="39"/>
        <v>4</v>
      </c>
      <c r="J292">
        <f t="shared" si="40"/>
        <v>70</v>
      </c>
      <c r="K292">
        <f>RANK(J292,J$286:J$308,0)</f>
        <v>7</v>
      </c>
      <c r="L292" t="str">
        <f t="shared" si="41"/>
        <v>Grade 6 Boys Patricia Heights A</v>
      </c>
    </row>
    <row r="293" spans="1:12" ht="12.75">
      <c r="A293">
        <v>8</v>
      </c>
      <c r="B293" t="s">
        <v>20</v>
      </c>
      <c r="C293">
        <v>28</v>
      </c>
      <c r="D293">
        <v>34</v>
      </c>
      <c r="E293">
        <v>37</v>
      </c>
      <c r="G293">
        <f t="shared" si="37"/>
        <v>23</v>
      </c>
      <c r="H293">
        <f t="shared" si="38"/>
        <v>17</v>
      </c>
      <c r="I293">
        <f t="shared" si="39"/>
        <v>14</v>
      </c>
      <c r="J293">
        <f t="shared" si="40"/>
        <v>54</v>
      </c>
      <c r="K293">
        <f>RANK(J293,J$286:J$308,0)</f>
        <v>9</v>
      </c>
      <c r="L293" t="str">
        <f t="shared" si="41"/>
        <v>Grade 6 Boys Michael A. Kostek B</v>
      </c>
    </row>
    <row r="294" spans="1:12" ht="12.75">
      <c r="A294">
        <v>9</v>
      </c>
      <c r="B294" t="s">
        <v>102</v>
      </c>
      <c r="C294">
        <v>5</v>
      </c>
      <c r="D294">
        <v>44</v>
      </c>
      <c r="E294">
        <v>52</v>
      </c>
      <c r="G294">
        <f t="shared" si="37"/>
        <v>46</v>
      </c>
      <c r="H294">
        <f t="shared" si="38"/>
        <v>7</v>
      </c>
      <c r="I294">
        <f t="shared" si="39"/>
        <v>1</v>
      </c>
      <c r="J294">
        <f t="shared" si="40"/>
        <v>54</v>
      </c>
      <c r="K294">
        <f>RANK(J294,J$286:J$308,0)</f>
        <v>9</v>
      </c>
      <c r="L294" t="str">
        <f t="shared" si="41"/>
        <v>Grade 6 Boys George P. Nicholson A</v>
      </c>
    </row>
    <row r="295" spans="1:12" ht="12.75">
      <c r="A295">
        <v>10</v>
      </c>
      <c r="B295" t="s">
        <v>36</v>
      </c>
      <c r="C295">
        <v>27</v>
      </c>
      <c r="D295">
        <v>43</v>
      </c>
      <c r="E295">
        <v>45</v>
      </c>
      <c r="G295">
        <f t="shared" si="37"/>
        <v>24</v>
      </c>
      <c r="H295">
        <f t="shared" si="38"/>
        <v>8</v>
      </c>
      <c r="I295">
        <f t="shared" si="39"/>
        <v>6</v>
      </c>
      <c r="J295">
        <f t="shared" si="40"/>
        <v>38</v>
      </c>
      <c r="K295">
        <f>RANK(J295,J$286:J$308,0)</f>
        <v>11</v>
      </c>
      <c r="L295" t="str">
        <f t="shared" si="41"/>
        <v>Grade 6 Boys Parkallen B</v>
      </c>
    </row>
    <row r="296" spans="1:12" ht="12.75">
      <c r="A296">
        <v>11</v>
      </c>
      <c r="B296" t="s">
        <v>71</v>
      </c>
      <c r="C296">
        <v>32</v>
      </c>
      <c r="D296">
        <v>39</v>
      </c>
      <c r="E296">
        <v>53</v>
      </c>
      <c r="G296">
        <f t="shared" si="37"/>
        <v>19</v>
      </c>
      <c r="H296">
        <f t="shared" si="38"/>
        <v>12</v>
      </c>
      <c r="I296">
        <f t="shared" si="39"/>
        <v>1</v>
      </c>
      <c r="J296">
        <f t="shared" si="40"/>
        <v>32</v>
      </c>
      <c r="K296">
        <f>RANK(J296,J$286:J$308,0)</f>
        <v>14</v>
      </c>
      <c r="L296" t="str">
        <f t="shared" si="41"/>
        <v>Grade 6 Boys Barrhead Elementary A</v>
      </c>
    </row>
    <row r="297" spans="1:12" ht="12.75">
      <c r="A297">
        <v>12</v>
      </c>
      <c r="B297" s="11" t="s">
        <v>33</v>
      </c>
      <c r="C297">
        <v>11</v>
      </c>
      <c r="D297">
        <v>29</v>
      </c>
      <c r="E297">
        <v>92</v>
      </c>
      <c r="G297">
        <f t="shared" si="37"/>
        <v>40</v>
      </c>
      <c r="H297">
        <f t="shared" si="38"/>
        <v>22</v>
      </c>
      <c r="I297">
        <f t="shared" si="39"/>
        <v>1</v>
      </c>
      <c r="J297">
        <f t="shared" si="40"/>
        <v>63</v>
      </c>
      <c r="K297">
        <f>RANK(J297,J$286:J$308,0)</f>
        <v>8</v>
      </c>
      <c r="L297" t="str">
        <f t="shared" si="41"/>
        <v>Grade 6 Boys Centennial A</v>
      </c>
    </row>
    <row r="298" spans="1:12" ht="12.75">
      <c r="A298">
        <v>13</v>
      </c>
      <c r="B298" t="s">
        <v>4</v>
      </c>
      <c r="C298">
        <v>15</v>
      </c>
      <c r="D298">
        <v>55</v>
      </c>
      <c r="E298">
        <v>75</v>
      </c>
      <c r="G298">
        <f t="shared" si="37"/>
        <v>36</v>
      </c>
      <c r="H298">
        <f t="shared" si="38"/>
        <v>1</v>
      </c>
      <c r="I298">
        <f t="shared" si="39"/>
        <v>1</v>
      </c>
      <c r="J298">
        <f t="shared" si="40"/>
        <v>38</v>
      </c>
      <c r="K298">
        <f>RANK(J298,J$286:J$308,0)</f>
        <v>11</v>
      </c>
      <c r="L298" t="str">
        <f t="shared" si="41"/>
        <v>Grade 6 Boys Earl Buxton A</v>
      </c>
    </row>
    <row r="299" spans="1:12" ht="12.75">
      <c r="A299">
        <v>14</v>
      </c>
      <c r="B299" s="11" t="s">
        <v>62</v>
      </c>
      <c r="C299">
        <v>16</v>
      </c>
      <c r="D299">
        <v>50</v>
      </c>
      <c r="E299">
        <v>97</v>
      </c>
      <c r="G299">
        <f t="shared" si="37"/>
        <v>35</v>
      </c>
      <c r="H299">
        <f t="shared" si="38"/>
        <v>1</v>
      </c>
      <c r="I299">
        <f t="shared" si="39"/>
        <v>1</v>
      </c>
      <c r="J299">
        <f t="shared" si="40"/>
        <v>37</v>
      </c>
      <c r="K299">
        <f>RANK(J299,J$286:J$308,0)</f>
        <v>13</v>
      </c>
      <c r="L299" t="str">
        <f t="shared" si="41"/>
        <v>Grade 6 Boys Lynnwood A</v>
      </c>
    </row>
    <row r="300" spans="1:12" ht="12.75">
      <c r="A300">
        <v>15</v>
      </c>
      <c r="B300" t="s">
        <v>52</v>
      </c>
      <c r="C300">
        <v>35</v>
      </c>
      <c r="D300">
        <v>60</v>
      </c>
      <c r="E300">
        <v>72</v>
      </c>
      <c r="G300">
        <f t="shared" si="37"/>
        <v>16</v>
      </c>
      <c r="H300">
        <f t="shared" si="38"/>
        <v>1</v>
      </c>
      <c r="I300">
        <f t="shared" si="39"/>
        <v>1</v>
      </c>
      <c r="J300">
        <f t="shared" si="40"/>
        <v>18</v>
      </c>
      <c r="K300">
        <f>RANK(J300,J$286:J$308,0)</f>
        <v>15</v>
      </c>
      <c r="L300" t="str">
        <f t="shared" si="41"/>
        <v>Grade 6 Boys Wes Hosford A</v>
      </c>
    </row>
    <row r="301" spans="1:12" ht="12.75">
      <c r="A301">
        <v>16</v>
      </c>
      <c r="B301" t="s">
        <v>80</v>
      </c>
      <c r="C301">
        <v>56</v>
      </c>
      <c r="D301">
        <v>58</v>
      </c>
      <c r="E301">
        <v>69</v>
      </c>
      <c r="G301">
        <f t="shared" si="37"/>
        <v>1</v>
      </c>
      <c r="H301">
        <f t="shared" si="38"/>
        <v>1</v>
      </c>
      <c r="I301">
        <f t="shared" si="39"/>
        <v>1</v>
      </c>
      <c r="J301">
        <f t="shared" si="40"/>
        <v>3</v>
      </c>
      <c r="K301">
        <f>RANK(J301,J$286:J$308,0)</f>
        <v>17</v>
      </c>
      <c r="L301" t="str">
        <f t="shared" si="41"/>
        <v>Grade 6 Boys Barrhead Elementary B</v>
      </c>
    </row>
    <row r="302" spans="1:12" ht="12.75">
      <c r="A302">
        <v>17</v>
      </c>
      <c r="B302" t="s">
        <v>50</v>
      </c>
      <c r="C302">
        <v>57</v>
      </c>
      <c r="D302">
        <v>67</v>
      </c>
      <c r="E302">
        <v>70</v>
      </c>
      <c r="G302">
        <f t="shared" si="37"/>
        <v>1</v>
      </c>
      <c r="H302">
        <f t="shared" si="38"/>
        <v>1</v>
      </c>
      <c r="I302">
        <f t="shared" si="39"/>
        <v>1</v>
      </c>
      <c r="J302">
        <f t="shared" si="40"/>
        <v>3</v>
      </c>
      <c r="K302">
        <f>RANK(J302,J$286:J$308,0)</f>
        <v>17</v>
      </c>
      <c r="L302" t="str">
        <f t="shared" si="41"/>
        <v>Grade 6 Boys Parkallen C</v>
      </c>
    </row>
    <row r="303" spans="1:12" ht="12.75">
      <c r="A303">
        <v>18</v>
      </c>
      <c r="B303" t="s">
        <v>58</v>
      </c>
      <c r="C303">
        <v>48</v>
      </c>
      <c r="D303">
        <v>71</v>
      </c>
      <c r="E303">
        <v>80</v>
      </c>
      <c r="G303">
        <f t="shared" si="37"/>
        <v>3</v>
      </c>
      <c r="H303">
        <f t="shared" si="38"/>
        <v>1</v>
      </c>
      <c r="I303">
        <f t="shared" si="39"/>
        <v>1</v>
      </c>
      <c r="J303">
        <f t="shared" si="40"/>
        <v>5</v>
      </c>
      <c r="K303">
        <f>RANK(J303,J$286:J$308,0)</f>
        <v>16</v>
      </c>
      <c r="L303" t="str">
        <f t="shared" si="41"/>
        <v>Grade 6 Boys Patricia Heights B</v>
      </c>
    </row>
    <row r="304" spans="1:12" ht="12.75">
      <c r="A304">
        <v>19</v>
      </c>
      <c r="B304" s="11" t="s">
        <v>10</v>
      </c>
      <c r="C304">
        <v>65</v>
      </c>
      <c r="D304">
        <v>66</v>
      </c>
      <c r="E304">
        <v>83</v>
      </c>
      <c r="G304">
        <f t="shared" si="37"/>
        <v>1</v>
      </c>
      <c r="H304">
        <f t="shared" si="38"/>
        <v>1</v>
      </c>
      <c r="I304">
        <f t="shared" si="39"/>
        <v>1</v>
      </c>
      <c r="J304">
        <f t="shared" si="40"/>
        <v>3</v>
      </c>
      <c r="K304">
        <f>RANK(J304,J$286:J$308,0)</f>
        <v>17</v>
      </c>
      <c r="L304" t="str">
        <f t="shared" si="41"/>
        <v>Grade 6 Boys Victoria A</v>
      </c>
    </row>
    <row r="305" spans="1:12" ht="12.75">
      <c r="A305">
        <v>20</v>
      </c>
      <c r="B305" t="s">
        <v>7</v>
      </c>
      <c r="C305">
        <v>63</v>
      </c>
      <c r="D305">
        <v>76</v>
      </c>
      <c r="E305">
        <v>77</v>
      </c>
      <c r="G305">
        <f t="shared" si="37"/>
        <v>1</v>
      </c>
      <c r="H305">
        <f t="shared" si="38"/>
        <v>1</v>
      </c>
      <c r="I305">
        <f t="shared" si="39"/>
        <v>1</v>
      </c>
      <c r="J305">
        <f t="shared" si="40"/>
        <v>3</v>
      </c>
      <c r="K305">
        <f>RANK(J305,J$286:J$308,0)</f>
        <v>17</v>
      </c>
      <c r="L305" t="str">
        <f t="shared" si="41"/>
        <v>Grade 6 Boys Rio Terrace B</v>
      </c>
    </row>
    <row r="306" spans="1:12" ht="12.75">
      <c r="A306">
        <v>21</v>
      </c>
      <c r="B306" t="s">
        <v>23</v>
      </c>
      <c r="C306">
        <v>59</v>
      </c>
      <c r="D306">
        <v>78</v>
      </c>
      <c r="E306">
        <v>82</v>
      </c>
      <c r="G306">
        <f t="shared" si="37"/>
        <v>1</v>
      </c>
      <c r="H306">
        <f t="shared" si="38"/>
        <v>1</v>
      </c>
      <c r="I306">
        <f t="shared" si="39"/>
        <v>1</v>
      </c>
      <c r="J306">
        <f t="shared" si="40"/>
        <v>3</v>
      </c>
      <c r="K306">
        <f>RANK(J306,J$286:J$308,0)</f>
        <v>17</v>
      </c>
      <c r="L306" t="str">
        <f t="shared" si="41"/>
        <v>Grade 6 Boys Michael A. Kostek C</v>
      </c>
    </row>
    <row r="307" spans="1:12" ht="12.75">
      <c r="A307">
        <v>22</v>
      </c>
      <c r="B307" s="11" t="s">
        <v>51</v>
      </c>
      <c r="C307">
        <v>62</v>
      </c>
      <c r="D307">
        <v>68</v>
      </c>
      <c r="E307">
        <v>91</v>
      </c>
      <c r="G307">
        <f t="shared" si="37"/>
        <v>1</v>
      </c>
      <c r="H307">
        <f t="shared" si="38"/>
        <v>1</v>
      </c>
      <c r="I307">
        <f t="shared" si="39"/>
        <v>1</v>
      </c>
      <c r="J307">
        <f t="shared" si="40"/>
        <v>3</v>
      </c>
      <c r="K307">
        <f>RANK(J307,J$286:J$308,0)</f>
        <v>17</v>
      </c>
      <c r="L307" t="str">
        <f t="shared" si="41"/>
        <v>Grade 6 Boys Westbrook A</v>
      </c>
    </row>
    <row r="308" spans="1:12" ht="12.75">
      <c r="A308">
        <v>23</v>
      </c>
      <c r="B308" t="s">
        <v>43</v>
      </c>
      <c r="C308">
        <v>94</v>
      </c>
      <c r="D308">
        <v>100</v>
      </c>
      <c r="E308">
        <v>102</v>
      </c>
      <c r="G308">
        <f t="shared" si="37"/>
        <v>1</v>
      </c>
      <c r="H308">
        <f t="shared" si="38"/>
        <v>1</v>
      </c>
      <c r="I308">
        <f t="shared" si="39"/>
        <v>1</v>
      </c>
      <c r="J308">
        <f t="shared" si="40"/>
        <v>3</v>
      </c>
      <c r="K308">
        <f>RANK(J308,J$286:J$308,0)</f>
        <v>17</v>
      </c>
      <c r="L308" t="str">
        <f t="shared" si="41"/>
        <v>Grade 6 Boys Ekota A</v>
      </c>
    </row>
    <row r="309" spans="10:12" ht="12.75">
      <c r="J309">
        <f>SUM(J286:J308)</f>
        <v>1069</v>
      </c>
      <c r="L309" s="1" t="s">
        <v>526</v>
      </c>
    </row>
    <row r="311" ht="12.75">
      <c r="A311" s="1" t="s">
        <v>145</v>
      </c>
    </row>
    <row r="312" spans="1:12" ht="12.75">
      <c r="A312">
        <v>1</v>
      </c>
      <c r="B312" t="s">
        <v>1</v>
      </c>
      <c r="C312">
        <v>4</v>
      </c>
      <c r="D312">
        <v>5</v>
      </c>
      <c r="E312">
        <v>6</v>
      </c>
      <c r="G312">
        <f>IF(C312&lt;51,51-C312,1)</f>
        <v>47</v>
      </c>
      <c r="H312">
        <f>IF(D312&lt;51,51-D312,1)</f>
        <v>46</v>
      </c>
      <c r="I312">
        <f>IF(E312&lt;51,51-E312,1)</f>
        <v>45</v>
      </c>
      <c r="J312">
        <f>SUM(G312:I312)</f>
        <v>138</v>
      </c>
      <c r="K312">
        <f>RANK(J312,J$312:J$356,0)</f>
        <v>1</v>
      </c>
      <c r="L312" t="str">
        <f aca="true" t="shared" si="42" ref="L312:L356">CONCATENATE("Grade 3 Girls ",B312)</f>
        <v>Grade 3 Girls Windsor Park A</v>
      </c>
    </row>
    <row r="313" spans="1:12" ht="12.75">
      <c r="A313">
        <v>2</v>
      </c>
      <c r="B313" t="s">
        <v>2</v>
      </c>
      <c r="C313">
        <v>11</v>
      </c>
      <c r="D313">
        <v>13</v>
      </c>
      <c r="E313">
        <v>22</v>
      </c>
      <c r="G313">
        <f aca="true" t="shared" si="43" ref="G313:G356">IF(C313&lt;51,51-C313,1)</f>
        <v>40</v>
      </c>
      <c r="H313">
        <f aca="true" t="shared" si="44" ref="H313:H356">IF(D313&lt;51,51-D313,1)</f>
        <v>38</v>
      </c>
      <c r="I313">
        <f aca="true" t="shared" si="45" ref="I313:I356">IF(E313&lt;51,51-E313,1)</f>
        <v>29</v>
      </c>
      <c r="J313">
        <f aca="true" t="shared" si="46" ref="J313:J356">SUM(G313:I313)</f>
        <v>107</v>
      </c>
      <c r="K313">
        <f>RANK(J313,J$312:J$356,0)</f>
        <v>2</v>
      </c>
      <c r="L313" t="str">
        <f t="shared" si="42"/>
        <v>Grade 3 Girls Rio Terrace A</v>
      </c>
    </row>
    <row r="314" spans="1:12" ht="12.75">
      <c r="A314">
        <v>3</v>
      </c>
      <c r="B314" t="s">
        <v>3</v>
      </c>
      <c r="C314">
        <v>8</v>
      </c>
      <c r="D314">
        <v>15</v>
      </c>
      <c r="E314">
        <v>29</v>
      </c>
      <c r="G314">
        <f t="shared" si="43"/>
        <v>43</v>
      </c>
      <c r="H314">
        <f t="shared" si="44"/>
        <v>36</v>
      </c>
      <c r="I314">
        <f t="shared" si="45"/>
        <v>22</v>
      </c>
      <c r="J314">
        <f t="shared" si="46"/>
        <v>101</v>
      </c>
      <c r="K314">
        <f>RANK(J314,J$312:J$356,0)</f>
        <v>3</v>
      </c>
      <c r="L314" t="str">
        <f t="shared" si="42"/>
        <v>Grade 3 Girls Windsor Park B</v>
      </c>
    </row>
    <row r="315" spans="1:12" ht="12.75">
      <c r="A315">
        <v>4</v>
      </c>
      <c r="B315" t="s">
        <v>6</v>
      </c>
      <c r="C315">
        <v>9</v>
      </c>
      <c r="D315">
        <v>20</v>
      </c>
      <c r="E315">
        <v>33</v>
      </c>
      <c r="G315">
        <f t="shared" si="43"/>
        <v>42</v>
      </c>
      <c r="H315">
        <f t="shared" si="44"/>
        <v>31</v>
      </c>
      <c r="I315">
        <f t="shared" si="45"/>
        <v>18</v>
      </c>
      <c r="J315">
        <f t="shared" si="46"/>
        <v>91</v>
      </c>
      <c r="K315">
        <f>RANK(J315,J$312:J$356,0)</f>
        <v>4</v>
      </c>
      <c r="L315" t="str">
        <f t="shared" si="42"/>
        <v>Grade 3 Girls Strathcona Christian Ac A</v>
      </c>
    </row>
    <row r="316" spans="1:12" ht="12.75">
      <c r="A316">
        <v>5</v>
      </c>
      <c r="B316" t="s">
        <v>11</v>
      </c>
      <c r="C316">
        <v>18</v>
      </c>
      <c r="D316">
        <v>19</v>
      </c>
      <c r="E316">
        <v>25</v>
      </c>
      <c r="G316">
        <f t="shared" si="43"/>
        <v>33</v>
      </c>
      <c r="H316">
        <f t="shared" si="44"/>
        <v>32</v>
      </c>
      <c r="I316">
        <f t="shared" si="45"/>
        <v>26</v>
      </c>
      <c r="J316">
        <f t="shared" si="46"/>
        <v>91</v>
      </c>
      <c r="K316">
        <f>RANK(J316,J$312:J$356,0)</f>
        <v>4</v>
      </c>
      <c r="L316" t="str">
        <f t="shared" si="42"/>
        <v>Grade 3 Girls Meadowlark Christian A</v>
      </c>
    </row>
    <row r="317" spans="1:12" ht="12.75">
      <c r="A317">
        <v>6</v>
      </c>
      <c r="B317" t="s">
        <v>9</v>
      </c>
      <c r="C317">
        <v>7</v>
      </c>
      <c r="D317">
        <v>17</v>
      </c>
      <c r="E317">
        <v>45</v>
      </c>
      <c r="G317">
        <f t="shared" si="43"/>
        <v>44</v>
      </c>
      <c r="H317">
        <f t="shared" si="44"/>
        <v>34</v>
      </c>
      <c r="I317">
        <f t="shared" si="45"/>
        <v>6</v>
      </c>
      <c r="J317">
        <f t="shared" si="46"/>
        <v>84</v>
      </c>
      <c r="K317">
        <f>RANK(J317,J$312:J$356,0)</f>
        <v>7</v>
      </c>
      <c r="L317" t="str">
        <f t="shared" si="42"/>
        <v>Grade 3 Girls Pine Street A</v>
      </c>
    </row>
    <row r="318" spans="1:12" ht="12.75">
      <c r="A318">
        <v>7</v>
      </c>
      <c r="B318" t="s">
        <v>13</v>
      </c>
      <c r="C318">
        <v>12</v>
      </c>
      <c r="D318">
        <v>16</v>
      </c>
      <c r="E318">
        <v>44</v>
      </c>
      <c r="G318">
        <f t="shared" si="43"/>
        <v>39</v>
      </c>
      <c r="H318">
        <f t="shared" si="44"/>
        <v>35</v>
      </c>
      <c r="I318">
        <f t="shared" si="45"/>
        <v>7</v>
      </c>
      <c r="J318">
        <f t="shared" si="46"/>
        <v>81</v>
      </c>
      <c r="K318">
        <f>RANK(J318,J$312:J$356,0)</f>
        <v>8</v>
      </c>
      <c r="L318" t="str">
        <f t="shared" si="42"/>
        <v>Grade 3 Girls Michael A. Kostek A</v>
      </c>
    </row>
    <row r="319" spans="1:12" ht="12.75">
      <c r="A319">
        <v>8</v>
      </c>
      <c r="B319" t="s">
        <v>7</v>
      </c>
      <c r="C319">
        <v>26</v>
      </c>
      <c r="D319">
        <v>27</v>
      </c>
      <c r="E319">
        <v>28</v>
      </c>
      <c r="G319">
        <f t="shared" si="43"/>
        <v>25</v>
      </c>
      <c r="H319">
        <f t="shared" si="44"/>
        <v>24</v>
      </c>
      <c r="I319">
        <f t="shared" si="45"/>
        <v>23</v>
      </c>
      <c r="J319">
        <f t="shared" si="46"/>
        <v>72</v>
      </c>
      <c r="K319">
        <f>RANK(J319,J$312:J$356,0)</f>
        <v>9</v>
      </c>
      <c r="L319" t="str">
        <f t="shared" si="42"/>
        <v>Grade 3 Girls Rio Terrace B</v>
      </c>
    </row>
    <row r="320" spans="1:12" ht="12.75">
      <c r="A320">
        <v>9</v>
      </c>
      <c r="B320" t="s">
        <v>4</v>
      </c>
      <c r="C320">
        <v>1</v>
      </c>
      <c r="D320">
        <v>14</v>
      </c>
      <c r="E320">
        <v>71</v>
      </c>
      <c r="G320">
        <f t="shared" si="43"/>
        <v>50</v>
      </c>
      <c r="H320">
        <f t="shared" si="44"/>
        <v>37</v>
      </c>
      <c r="I320">
        <f t="shared" si="45"/>
        <v>1</v>
      </c>
      <c r="J320">
        <f t="shared" si="46"/>
        <v>88</v>
      </c>
      <c r="K320">
        <f>RANK(J320,J$312:J$356,0)</f>
        <v>6</v>
      </c>
      <c r="L320" t="str">
        <f t="shared" si="42"/>
        <v>Grade 3 Girls Earl Buxton A</v>
      </c>
    </row>
    <row r="321" spans="1:12" ht="12.75">
      <c r="A321">
        <v>10</v>
      </c>
      <c r="B321" t="s">
        <v>8</v>
      </c>
      <c r="C321">
        <v>23</v>
      </c>
      <c r="D321">
        <v>24</v>
      </c>
      <c r="E321">
        <v>51</v>
      </c>
      <c r="G321">
        <f t="shared" si="43"/>
        <v>28</v>
      </c>
      <c r="H321">
        <f t="shared" si="44"/>
        <v>27</v>
      </c>
      <c r="I321">
        <f t="shared" si="45"/>
        <v>1</v>
      </c>
      <c r="J321">
        <f t="shared" si="46"/>
        <v>56</v>
      </c>
      <c r="K321">
        <f>RANK(J321,J$312:J$356,0)</f>
        <v>10</v>
      </c>
      <c r="L321" t="str">
        <f t="shared" si="42"/>
        <v>Grade 3 Girls Holy Cross A</v>
      </c>
    </row>
    <row r="322" spans="1:12" ht="12.75">
      <c r="A322">
        <v>11</v>
      </c>
      <c r="B322" t="s">
        <v>5</v>
      </c>
      <c r="C322">
        <v>10</v>
      </c>
      <c r="D322">
        <v>46</v>
      </c>
      <c r="E322">
        <v>53</v>
      </c>
      <c r="G322">
        <f t="shared" si="43"/>
        <v>41</v>
      </c>
      <c r="H322">
        <f t="shared" si="44"/>
        <v>5</v>
      </c>
      <c r="I322">
        <f t="shared" si="45"/>
        <v>1</v>
      </c>
      <c r="J322">
        <f t="shared" si="46"/>
        <v>47</v>
      </c>
      <c r="K322">
        <f>RANK(J322,J$312:J$356,0)</f>
        <v>12</v>
      </c>
      <c r="L322" t="str">
        <f t="shared" si="42"/>
        <v>Grade 3 Girls Parkallen A</v>
      </c>
    </row>
    <row r="323" spans="1:12" ht="12.75">
      <c r="A323">
        <v>12</v>
      </c>
      <c r="B323" t="s">
        <v>107</v>
      </c>
      <c r="C323">
        <v>3</v>
      </c>
      <c r="D323">
        <v>49</v>
      </c>
      <c r="E323">
        <v>57</v>
      </c>
      <c r="G323">
        <f t="shared" si="43"/>
        <v>48</v>
      </c>
      <c r="H323">
        <f t="shared" si="44"/>
        <v>2</v>
      </c>
      <c r="I323">
        <f t="shared" si="45"/>
        <v>1</v>
      </c>
      <c r="J323">
        <f t="shared" si="46"/>
        <v>51</v>
      </c>
      <c r="K323">
        <f>RANK(J323,J$312:J$356,0)</f>
        <v>11</v>
      </c>
      <c r="L323" t="str">
        <f t="shared" si="42"/>
        <v>Grade 3 Girls Lymburn School A</v>
      </c>
    </row>
    <row r="324" spans="1:12" ht="12.75">
      <c r="A324">
        <v>13</v>
      </c>
      <c r="B324" t="s">
        <v>14</v>
      </c>
      <c r="C324">
        <v>34</v>
      </c>
      <c r="D324">
        <v>38</v>
      </c>
      <c r="E324">
        <v>39</v>
      </c>
      <c r="G324">
        <f t="shared" si="43"/>
        <v>17</v>
      </c>
      <c r="H324">
        <f t="shared" si="44"/>
        <v>13</v>
      </c>
      <c r="I324">
        <f t="shared" si="45"/>
        <v>12</v>
      </c>
      <c r="J324">
        <f t="shared" si="46"/>
        <v>42</v>
      </c>
      <c r="K324">
        <f>RANK(J324,J$312:J$356,0)</f>
        <v>13</v>
      </c>
      <c r="L324" t="str">
        <f t="shared" si="42"/>
        <v>Grade 3 Girls Strathcona Christian Ac B</v>
      </c>
    </row>
    <row r="325" spans="1:12" ht="12.75">
      <c r="A325">
        <v>14</v>
      </c>
      <c r="B325" t="s">
        <v>17</v>
      </c>
      <c r="C325">
        <v>30</v>
      </c>
      <c r="D325">
        <v>41</v>
      </c>
      <c r="E325">
        <v>61</v>
      </c>
      <c r="G325">
        <f t="shared" si="43"/>
        <v>21</v>
      </c>
      <c r="H325">
        <f t="shared" si="44"/>
        <v>10</v>
      </c>
      <c r="I325">
        <f t="shared" si="45"/>
        <v>1</v>
      </c>
      <c r="J325">
        <f t="shared" si="46"/>
        <v>32</v>
      </c>
      <c r="K325">
        <f>RANK(J325,J$312:J$356,0)</f>
        <v>15</v>
      </c>
      <c r="L325" t="str">
        <f t="shared" si="42"/>
        <v>Grade 3 Girls Rio Terrace C</v>
      </c>
    </row>
    <row r="326" spans="1:12" ht="12.75">
      <c r="A326">
        <v>15</v>
      </c>
      <c r="B326" t="s">
        <v>12</v>
      </c>
      <c r="C326">
        <v>31</v>
      </c>
      <c r="D326">
        <v>56</v>
      </c>
      <c r="E326">
        <v>59</v>
      </c>
      <c r="G326">
        <f t="shared" si="43"/>
        <v>20</v>
      </c>
      <c r="H326">
        <f t="shared" si="44"/>
        <v>1</v>
      </c>
      <c r="I326">
        <f t="shared" si="45"/>
        <v>1</v>
      </c>
      <c r="J326">
        <f t="shared" si="46"/>
        <v>22</v>
      </c>
      <c r="K326">
        <f>RANK(J326,J$312:J$356,0)</f>
        <v>16</v>
      </c>
      <c r="L326" t="str">
        <f t="shared" si="42"/>
        <v>Grade 3 Girls Crestwood A</v>
      </c>
    </row>
    <row r="327" spans="1:12" ht="12.75">
      <c r="A327">
        <v>16</v>
      </c>
      <c r="B327" t="s">
        <v>19</v>
      </c>
      <c r="C327">
        <v>40</v>
      </c>
      <c r="D327">
        <v>50</v>
      </c>
      <c r="E327">
        <v>67</v>
      </c>
      <c r="G327">
        <f t="shared" si="43"/>
        <v>11</v>
      </c>
      <c r="H327">
        <f t="shared" si="44"/>
        <v>1</v>
      </c>
      <c r="I327">
        <f t="shared" si="45"/>
        <v>1</v>
      </c>
      <c r="J327">
        <f t="shared" si="46"/>
        <v>13</v>
      </c>
      <c r="K327">
        <f>RANK(J327,J$312:J$356,0)</f>
        <v>20</v>
      </c>
      <c r="L327" t="str">
        <f t="shared" si="42"/>
        <v>Grade 3 Girls Strathcona Christian Ac C</v>
      </c>
    </row>
    <row r="328" spans="1:12" ht="12.75">
      <c r="A328">
        <v>17</v>
      </c>
      <c r="B328" t="s">
        <v>102</v>
      </c>
      <c r="C328">
        <v>32</v>
      </c>
      <c r="D328">
        <v>55</v>
      </c>
      <c r="E328">
        <v>75</v>
      </c>
      <c r="G328">
        <f t="shared" si="43"/>
        <v>19</v>
      </c>
      <c r="H328">
        <f t="shared" si="44"/>
        <v>1</v>
      </c>
      <c r="I328">
        <f t="shared" si="45"/>
        <v>1</v>
      </c>
      <c r="J328">
        <f t="shared" si="46"/>
        <v>21</v>
      </c>
      <c r="K328">
        <f>RANK(J328,J$312:J$356,0)</f>
        <v>17</v>
      </c>
      <c r="L328" t="str">
        <f t="shared" si="42"/>
        <v>Grade 3 Girls George P. Nicholson A</v>
      </c>
    </row>
    <row r="329" spans="1:12" ht="12.75">
      <c r="A329">
        <v>18</v>
      </c>
      <c r="B329" t="s">
        <v>20</v>
      </c>
      <c r="C329">
        <v>54</v>
      </c>
      <c r="D329">
        <v>62</v>
      </c>
      <c r="E329">
        <v>63</v>
      </c>
      <c r="G329">
        <f t="shared" si="43"/>
        <v>1</v>
      </c>
      <c r="H329">
        <f t="shared" si="44"/>
        <v>1</v>
      </c>
      <c r="I329">
        <f t="shared" si="45"/>
        <v>1</v>
      </c>
      <c r="J329">
        <f t="shared" si="46"/>
        <v>3</v>
      </c>
      <c r="K329">
        <f>RANK(J329,J$312:J$356,0)</f>
        <v>21</v>
      </c>
      <c r="L329" t="str">
        <f t="shared" si="42"/>
        <v>Grade 3 Girls Michael A. Kostek B</v>
      </c>
    </row>
    <row r="330" spans="1:12" ht="12.75">
      <c r="A330">
        <v>19</v>
      </c>
      <c r="B330" t="s">
        <v>10</v>
      </c>
      <c r="C330">
        <v>36</v>
      </c>
      <c r="D330">
        <v>48</v>
      </c>
      <c r="E330">
        <v>127</v>
      </c>
      <c r="G330">
        <f t="shared" si="43"/>
        <v>15</v>
      </c>
      <c r="H330">
        <f t="shared" si="44"/>
        <v>3</v>
      </c>
      <c r="I330">
        <f t="shared" si="45"/>
        <v>1</v>
      </c>
      <c r="J330">
        <f t="shared" si="46"/>
        <v>19</v>
      </c>
      <c r="K330">
        <f>RANK(J330,J$312:J$356,0)</f>
        <v>18</v>
      </c>
      <c r="L330" t="str">
        <f t="shared" si="42"/>
        <v>Grade 3 Girls Victoria A</v>
      </c>
    </row>
    <row r="331" spans="1:12" ht="12.75">
      <c r="A331">
        <v>20</v>
      </c>
      <c r="B331" t="s">
        <v>108</v>
      </c>
      <c r="C331">
        <v>37</v>
      </c>
      <c r="D331">
        <v>80</v>
      </c>
      <c r="E331">
        <v>104</v>
      </c>
      <c r="G331">
        <f t="shared" si="43"/>
        <v>14</v>
      </c>
      <c r="H331">
        <f t="shared" si="44"/>
        <v>1</v>
      </c>
      <c r="I331">
        <f t="shared" si="45"/>
        <v>1</v>
      </c>
      <c r="J331">
        <f t="shared" si="46"/>
        <v>16</v>
      </c>
      <c r="K331">
        <f>RANK(J331,J$312:J$356,0)</f>
        <v>19</v>
      </c>
      <c r="L331" t="str">
        <f t="shared" si="42"/>
        <v>Grade 3 Girls Steinhauer A</v>
      </c>
    </row>
    <row r="332" spans="1:12" ht="12.75">
      <c r="A332">
        <v>21</v>
      </c>
      <c r="B332" s="11" t="s">
        <v>143</v>
      </c>
      <c r="C332">
        <v>21</v>
      </c>
      <c r="D332">
        <v>43</v>
      </c>
      <c r="E332">
        <v>158</v>
      </c>
      <c r="G332">
        <f t="shared" si="43"/>
        <v>30</v>
      </c>
      <c r="H332">
        <f t="shared" si="44"/>
        <v>8</v>
      </c>
      <c r="I332">
        <f t="shared" si="45"/>
        <v>1</v>
      </c>
      <c r="J332">
        <f t="shared" si="46"/>
        <v>39</v>
      </c>
      <c r="K332">
        <f>RANK(J332,J$312:J$356,0)</f>
        <v>14</v>
      </c>
      <c r="L332" t="str">
        <f t="shared" si="42"/>
        <v>Grade 3 Girls Malcolm Tweddle A</v>
      </c>
    </row>
    <row r="333" spans="1:12" ht="12.75">
      <c r="A333">
        <v>22</v>
      </c>
      <c r="B333" t="s">
        <v>18</v>
      </c>
      <c r="C333">
        <v>69</v>
      </c>
      <c r="D333">
        <v>77</v>
      </c>
      <c r="E333">
        <v>83</v>
      </c>
      <c r="G333">
        <f t="shared" si="43"/>
        <v>1</v>
      </c>
      <c r="H333">
        <f t="shared" si="44"/>
        <v>1</v>
      </c>
      <c r="I333">
        <f t="shared" si="45"/>
        <v>1</v>
      </c>
      <c r="J333">
        <f t="shared" si="46"/>
        <v>3</v>
      </c>
      <c r="K333">
        <f>RANK(J333,J$312:J$356,0)</f>
        <v>21</v>
      </c>
      <c r="L333" t="str">
        <f t="shared" si="42"/>
        <v>Grade 3 Girls Crestwood B</v>
      </c>
    </row>
    <row r="334" spans="1:12" ht="12.75">
      <c r="A334">
        <v>23</v>
      </c>
      <c r="B334" t="s">
        <v>15</v>
      </c>
      <c r="C334">
        <v>72</v>
      </c>
      <c r="D334">
        <v>74</v>
      </c>
      <c r="E334">
        <v>85</v>
      </c>
      <c r="G334">
        <f t="shared" si="43"/>
        <v>1</v>
      </c>
      <c r="H334">
        <f t="shared" si="44"/>
        <v>1</v>
      </c>
      <c r="I334">
        <f t="shared" si="45"/>
        <v>1</v>
      </c>
      <c r="J334">
        <f t="shared" si="46"/>
        <v>3</v>
      </c>
      <c r="K334">
        <f>RANK(J334,J$312:J$356,0)</f>
        <v>21</v>
      </c>
      <c r="L334" t="str">
        <f t="shared" si="42"/>
        <v>Grade 3 Girls Meadowlark Christian B</v>
      </c>
    </row>
    <row r="335" spans="1:12" ht="12.75">
      <c r="A335">
        <v>24</v>
      </c>
      <c r="B335" t="s">
        <v>23</v>
      </c>
      <c r="C335">
        <v>66</v>
      </c>
      <c r="D335">
        <v>81</v>
      </c>
      <c r="E335">
        <v>88</v>
      </c>
      <c r="G335">
        <f t="shared" si="43"/>
        <v>1</v>
      </c>
      <c r="H335">
        <f t="shared" si="44"/>
        <v>1</v>
      </c>
      <c r="I335">
        <f t="shared" si="45"/>
        <v>1</v>
      </c>
      <c r="J335">
        <f t="shared" si="46"/>
        <v>3</v>
      </c>
      <c r="K335">
        <f>RANK(J335,J$312:J$356,0)</f>
        <v>21</v>
      </c>
      <c r="L335" t="str">
        <f t="shared" si="42"/>
        <v>Grade 3 Girls Michael A. Kostek C</v>
      </c>
    </row>
    <row r="336" spans="1:12" ht="12.75">
      <c r="A336">
        <v>25</v>
      </c>
      <c r="B336" t="s">
        <v>109</v>
      </c>
      <c r="C336">
        <v>58</v>
      </c>
      <c r="D336">
        <v>87</v>
      </c>
      <c r="E336">
        <v>93</v>
      </c>
      <c r="G336">
        <f t="shared" si="43"/>
        <v>1</v>
      </c>
      <c r="H336">
        <f t="shared" si="44"/>
        <v>1</v>
      </c>
      <c r="I336">
        <f t="shared" si="45"/>
        <v>1</v>
      </c>
      <c r="J336">
        <f t="shared" si="46"/>
        <v>3</v>
      </c>
      <c r="K336">
        <f>RANK(J336,J$312:J$356,0)</f>
        <v>21</v>
      </c>
      <c r="L336" t="str">
        <f t="shared" si="42"/>
        <v>Grade 3 Girls Mary Hanley A</v>
      </c>
    </row>
    <row r="337" spans="1:12" ht="12.75">
      <c r="A337">
        <v>26</v>
      </c>
      <c r="B337" t="s">
        <v>34</v>
      </c>
      <c r="C337">
        <v>52</v>
      </c>
      <c r="D337">
        <v>70</v>
      </c>
      <c r="E337">
        <v>118</v>
      </c>
      <c r="G337">
        <f t="shared" si="43"/>
        <v>1</v>
      </c>
      <c r="H337">
        <f t="shared" si="44"/>
        <v>1</v>
      </c>
      <c r="I337">
        <f t="shared" si="45"/>
        <v>1</v>
      </c>
      <c r="J337">
        <f t="shared" si="46"/>
        <v>3</v>
      </c>
      <c r="K337">
        <f>RANK(J337,J$312:J$356,0)</f>
        <v>21</v>
      </c>
      <c r="L337" t="str">
        <f t="shared" si="42"/>
        <v>Grade 3 Girls George H. Luck A</v>
      </c>
    </row>
    <row r="338" spans="1:12" ht="12.75">
      <c r="A338">
        <v>27</v>
      </c>
      <c r="B338" t="s">
        <v>21</v>
      </c>
      <c r="C338">
        <v>73</v>
      </c>
      <c r="D338">
        <v>86</v>
      </c>
      <c r="E338">
        <v>113</v>
      </c>
      <c r="G338">
        <f t="shared" si="43"/>
        <v>1</v>
      </c>
      <c r="H338">
        <f t="shared" si="44"/>
        <v>1</v>
      </c>
      <c r="I338">
        <f t="shared" si="45"/>
        <v>1</v>
      </c>
      <c r="J338">
        <f t="shared" si="46"/>
        <v>3</v>
      </c>
      <c r="K338">
        <f>RANK(J338,J$312:J$356,0)</f>
        <v>21</v>
      </c>
      <c r="L338" t="str">
        <f t="shared" si="42"/>
        <v>Grade 3 Girls Pine Street B</v>
      </c>
    </row>
    <row r="339" spans="1:12" ht="12.75">
      <c r="A339">
        <v>28</v>
      </c>
      <c r="B339" t="s">
        <v>22</v>
      </c>
      <c r="C339">
        <v>78</v>
      </c>
      <c r="D339">
        <v>96</v>
      </c>
      <c r="E339">
        <v>100</v>
      </c>
      <c r="G339">
        <f t="shared" si="43"/>
        <v>1</v>
      </c>
      <c r="H339">
        <f t="shared" si="44"/>
        <v>1</v>
      </c>
      <c r="I339">
        <f t="shared" si="45"/>
        <v>1</v>
      </c>
      <c r="J339">
        <f t="shared" si="46"/>
        <v>3</v>
      </c>
      <c r="K339">
        <f>RANK(J339,J$312:J$356,0)</f>
        <v>21</v>
      </c>
      <c r="L339" t="str">
        <f t="shared" si="42"/>
        <v>Grade 3 Girls Holy Cross B</v>
      </c>
    </row>
    <row r="340" spans="1:12" ht="12.75">
      <c r="A340">
        <v>29</v>
      </c>
      <c r="B340" t="s">
        <v>103</v>
      </c>
      <c r="C340">
        <v>79</v>
      </c>
      <c r="D340">
        <v>101</v>
      </c>
      <c r="E340">
        <v>109</v>
      </c>
      <c r="G340">
        <f t="shared" si="43"/>
        <v>1</v>
      </c>
      <c r="H340">
        <f t="shared" si="44"/>
        <v>1</v>
      </c>
      <c r="I340">
        <f t="shared" si="45"/>
        <v>1</v>
      </c>
      <c r="J340">
        <f t="shared" si="46"/>
        <v>3</v>
      </c>
      <c r="K340">
        <f>RANK(J340,J$312:J$356,0)</f>
        <v>21</v>
      </c>
      <c r="L340" t="str">
        <f t="shared" si="42"/>
        <v>Grade 3 Girls George P. Nicholson B</v>
      </c>
    </row>
    <row r="341" spans="1:12" ht="12.75">
      <c r="A341">
        <v>30</v>
      </c>
      <c r="B341" t="s">
        <v>28</v>
      </c>
      <c r="C341">
        <v>91</v>
      </c>
      <c r="D341">
        <v>99</v>
      </c>
      <c r="E341">
        <v>102</v>
      </c>
      <c r="G341">
        <f t="shared" si="43"/>
        <v>1</v>
      </c>
      <c r="H341">
        <f t="shared" si="44"/>
        <v>1</v>
      </c>
      <c r="I341">
        <f t="shared" si="45"/>
        <v>1</v>
      </c>
      <c r="J341">
        <f t="shared" si="46"/>
        <v>3</v>
      </c>
      <c r="K341">
        <f>RANK(J341,J$312:J$356,0)</f>
        <v>21</v>
      </c>
      <c r="L341" t="str">
        <f t="shared" si="42"/>
        <v>Grade 3 Girls Strathcona Christian Ac D</v>
      </c>
    </row>
    <row r="342" spans="1:12" ht="12.75">
      <c r="A342">
        <v>31</v>
      </c>
      <c r="B342" t="s">
        <v>27</v>
      </c>
      <c r="C342">
        <v>92</v>
      </c>
      <c r="D342">
        <v>106</v>
      </c>
      <c r="E342">
        <v>108</v>
      </c>
      <c r="G342">
        <f t="shared" si="43"/>
        <v>1</v>
      </c>
      <c r="H342">
        <f t="shared" si="44"/>
        <v>1</v>
      </c>
      <c r="I342">
        <f t="shared" si="45"/>
        <v>1</v>
      </c>
      <c r="J342">
        <f t="shared" si="46"/>
        <v>3</v>
      </c>
      <c r="K342">
        <f>RANK(J342,J$312:J$356,0)</f>
        <v>21</v>
      </c>
      <c r="L342" t="str">
        <f t="shared" si="42"/>
        <v>Grade 3 Girls Michael A. Kostek D</v>
      </c>
    </row>
    <row r="343" spans="1:12" ht="12.75">
      <c r="A343">
        <v>32</v>
      </c>
      <c r="B343" t="s">
        <v>24</v>
      </c>
      <c r="C343">
        <v>98</v>
      </c>
      <c r="D343">
        <v>107</v>
      </c>
      <c r="E343">
        <v>110</v>
      </c>
      <c r="G343">
        <f t="shared" si="43"/>
        <v>1</v>
      </c>
      <c r="H343">
        <f t="shared" si="44"/>
        <v>1</v>
      </c>
      <c r="I343">
        <f t="shared" si="45"/>
        <v>1</v>
      </c>
      <c r="J343">
        <f t="shared" si="46"/>
        <v>3</v>
      </c>
      <c r="K343">
        <f>RANK(J343,J$312:J$356,0)</f>
        <v>21</v>
      </c>
      <c r="L343" t="str">
        <f t="shared" si="42"/>
        <v>Grade 3 Girls Meadowlark Christian C</v>
      </c>
    </row>
    <row r="344" spans="1:12" ht="12.75">
      <c r="A344">
        <v>33</v>
      </c>
      <c r="B344" t="s">
        <v>25</v>
      </c>
      <c r="C344">
        <v>90</v>
      </c>
      <c r="D344">
        <v>97</v>
      </c>
      <c r="E344">
        <v>130</v>
      </c>
      <c r="G344">
        <f t="shared" si="43"/>
        <v>1</v>
      </c>
      <c r="H344">
        <f t="shared" si="44"/>
        <v>1</v>
      </c>
      <c r="I344">
        <f t="shared" si="45"/>
        <v>1</v>
      </c>
      <c r="J344">
        <f t="shared" si="46"/>
        <v>3</v>
      </c>
      <c r="K344">
        <f>RANK(J344,J$312:J$356,0)</f>
        <v>21</v>
      </c>
      <c r="L344" t="str">
        <f t="shared" si="42"/>
        <v>Grade 3 Girls Earl Buxton B</v>
      </c>
    </row>
    <row r="345" spans="1:12" ht="12.75">
      <c r="A345">
        <v>34</v>
      </c>
      <c r="B345" t="s">
        <v>110</v>
      </c>
      <c r="C345">
        <v>68</v>
      </c>
      <c r="D345">
        <v>133</v>
      </c>
      <c r="E345">
        <v>145</v>
      </c>
      <c r="G345">
        <f t="shared" si="43"/>
        <v>1</v>
      </c>
      <c r="H345">
        <f t="shared" si="44"/>
        <v>1</v>
      </c>
      <c r="I345">
        <f t="shared" si="45"/>
        <v>1</v>
      </c>
      <c r="J345">
        <f t="shared" si="46"/>
        <v>3</v>
      </c>
      <c r="K345">
        <f>RANK(J345,J$312:J$356,0)</f>
        <v>21</v>
      </c>
      <c r="L345" t="str">
        <f t="shared" si="42"/>
        <v>Grade 3 Girls Crawford Plains A</v>
      </c>
    </row>
    <row r="346" spans="1:12" ht="12.75">
      <c r="A346">
        <v>35</v>
      </c>
      <c r="B346" t="s">
        <v>30</v>
      </c>
      <c r="C346">
        <v>105</v>
      </c>
      <c r="D346">
        <v>117</v>
      </c>
      <c r="E346">
        <v>135</v>
      </c>
      <c r="G346">
        <f t="shared" si="43"/>
        <v>1</v>
      </c>
      <c r="H346">
        <f t="shared" si="44"/>
        <v>1</v>
      </c>
      <c r="I346">
        <f t="shared" si="45"/>
        <v>1</v>
      </c>
      <c r="J346">
        <f t="shared" si="46"/>
        <v>3</v>
      </c>
      <c r="K346">
        <f>RANK(J346,J$312:J$356,0)</f>
        <v>21</v>
      </c>
      <c r="L346" t="str">
        <f t="shared" si="42"/>
        <v>Grade 3 Girls Strathcona Christian Ac E</v>
      </c>
    </row>
    <row r="347" spans="1:12" ht="12.75">
      <c r="A347">
        <v>36</v>
      </c>
      <c r="B347" t="s">
        <v>26</v>
      </c>
      <c r="C347">
        <v>95</v>
      </c>
      <c r="D347">
        <v>120</v>
      </c>
      <c r="E347">
        <v>142</v>
      </c>
      <c r="G347">
        <f t="shared" si="43"/>
        <v>1</v>
      </c>
      <c r="H347">
        <f t="shared" si="44"/>
        <v>1</v>
      </c>
      <c r="I347">
        <f t="shared" si="45"/>
        <v>1</v>
      </c>
      <c r="J347">
        <f t="shared" si="46"/>
        <v>3</v>
      </c>
      <c r="K347">
        <f>RANK(J347,J$312:J$356,0)</f>
        <v>21</v>
      </c>
      <c r="L347" t="str">
        <f t="shared" si="42"/>
        <v>Grade 3 Girls Win Ferguson A</v>
      </c>
    </row>
    <row r="348" spans="1:12" ht="12.75">
      <c r="A348">
        <v>37</v>
      </c>
      <c r="B348" s="11" t="s">
        <v>513</v>
      </c>
      <c r="C348">
        <v>64</v>
      </c>
      <c r="D348">
        <v>132</v>
      </c>
      <c r="E348">
        <v>161</v>
      </c>
      <c r="G348">
        <f t="shared" si="43"/>
        <v>1</v>
      </c>
      <c r="H348">
        <f t="shared" si="44"/>
        <v>1</v>
      </c>
      <c r="I348">
        <f t="shared" si="45"/>
        <v>1</v>
      </c>
      <c r="J348">
        <f t="shared" si="46"/>
        <v>3</v>
      </c>
      <c r="K348">
        <f>RANK(J348,J$312:J$356,0)</f>
        <v>21</v>
      </c>
      <c r="L348" t="str">
        <f t="shared" si="42"/>
        <v>Grade 3 Girls Aldergrove A</v>
      </c>
    </row>
    <row r="349" spans="1:12" ht="12.75">
      <c r="A349">
        <v>38</v>
      </c>
      <c r="B349" s="11" t="s">
        <v>115</v>
      </c>
      <c r="C349">
        <v>84</v>
      </c>
      <c r="D349">
        <v>112</v>
      </c>
      <c r="E349">
        <v>166</v>
      </c>
      <c r="G349">
        <f t="shared" si="43"/>
        <v>1</v>
      </c>
      <c r="H349">
        <f t="shared" si="44"/>
        <v>1</v>
      </c>
      <c r="I349">
        <f t="shared" si="45"/>
        <v>1</v>
      </c>
      <c r="J349">
        <f t="shared" si="46"/>
        <v>3</v>
      </c>
      <c r="K349">
        <f>RANK(J349,J$312:J$356,0)</f>
        <v>21</v>
      </c>
      <c r="L349" t="str">
        <f t="shared" si="42"/>
        <v>Grade 3 Girls Menisa A</v>
      </c>
    </row>
    <row r="350" spans="1:12" ht="12.75">
      <c r="A350">
        <v>39</v>
      </c>
      <c r="B350" t="s">
        <v>111</v>
      </c>
      <c r="C350">
        <v>89</v>
      </c>
      <c r="D350">
        <v>138</v>
      </c>
      <c r="E350">
        <v>141</v>
      </c>
      <c r="G350">
        <f t="shared" si="43"/>
        <v>1</v>
      </c>
      <c r="H350">
        <f t="shared" si="44"/>
        <v>1</v>
      </c>
      <c r="I350">
        <f t="shared" si="45"/>
        <v>1</v>
      </c>
      <c r="J350">
        <f t="shared" si="46"/>
        <v>3</v>
      </c>
      <c r="K350">
        <f>RANK(J350,J$312:J$356,0)</f>
        <v>21</v>
      </c>
      <c r="L350" t="str">
        <f t="shared" si="42"/>
        <v>Grade 3 Girls Crestwood C</v>
      </c>
    </row>
    <row r="351" spans="1:12" ht="12.75">
      <c r="A351">
        <v>40</v>
      </c>
      <c r="B351" t="s">
        <v>112</v>
      </c>
      <c r="C351">
        <v>103</v>
      </c>
      <c r="D351">
        <v>134</v>
      </c>
      <c r="E351">
        <v>137</v>
      </c>
      <c r="G351">
        <f t="shared" si="43"/>
        <v>1</v>
      </c>
      <c r="H351">
        <f t="shared" si="44"/>
        <v>1</v>
      </c>
      <c r="I351">
        <f t="shared" si="45"/>
        <v>1</v>
      </c>
      <c r="J351">
        <f t="shared" si="46"/>
        <v>3</v>
      </c>
      <c r="K351">
        <f>RANK(J351,J$312:J$356,0)</f>
        <v>21</v>
      </c>
      <c r="L351" t="str">
        <f t="shared" si="42"/>
        <v>Grade 3 Girls Mary Hanley B</v>
      </c>
    </row>
    <row r="352" spans="1:12" ht="12.75">
      <c r="A352">
        <v>41</v>
      </c>
      <c r="B352" t="s">
        <v>113</v>
      </c>
      <c r="C352">
        <v>114</v>
      </c>
      <c r="D352">
        <v>126</v>
      </c>
      <c r="E352">
        <v>143</v>
      </c>
      <c r="G352">
        <f t="shared" si="43"/>
        <v>1</v>
      </c>
      <c r="H352">
        <f t="shared" si="44"/>
        <v>1</v>
      </c>
      <c r="I352">
        <f t="shared" si="45"/>
        <v>1</v>
      </c>
      <c r="J352">
        <f t="shared" si="46"/>
        <v>3</v>
      </c>
      <c r="K352">
        <f>RANK(J352,J$312:J$356,0)</f>
        <v>21</v>
      </c>
      <c r="L352" t="str">
        <f t="shared" si="42"/>
        <v>Grade 3 Girls St. Clement School A</v>
      </c>
    </row>
    <row r="353" spans="1:12" ht="12.75">
      <c r="A353">
        <v>42</v>
      </c>
      <c r="B353" t="s">
        <v>29</v>
      </c>
      <c r="C353">
        <v>119</v>
      </c>
      <c r="D353">
        <v>123</v>
      </c>
      <c r="E353">
        <v>153</v>
      </c>
      <c r="G353">
        <f t="shared" si="43"/>
        <v>1</v>
      </c>
      <c r="H353">
        <f t="shared" si="44"/>
        <v>1</v>
      </c>
      <c r="I353">
        <f t="shared" si="45"/>
        <v>1</v>
      </c>
      <c r="J353">
        <f t="shared" si="46"/>
        <v>3</v>
      </c>
      <c r="K353">
        <f>RANK(J353,J$312:J$356,0)</f>
        <v>21</v>
      </c>
      <c r="L353" t="str">
        <f t="shared" si="42"/>
        <v>Grade 3 Girls Michael A. Kostek E</v>
      </c>
    </row>
    <row r="354" spans="1:12" ht="12.75">
      <c r="A354">
        <v>43</v>
      </c>
      <c r="B354" s="11" t="s">
        <v>116</v>
      </c>
      <c r="C354">
        <v>124</v>
      </c>
      <c r="D354">
        <v>149</v>
      </c>
      <c r="E354">
        <v>156</v>
      </c>
      <c r="G354">
        <f t="shared" si="43"/>
        <v>1</v>
      </c>
      <c r="H354">
        <f t="shared" si="44"/>
        <v>1</v>
      </c>
      <c r="I354">
        <f t="shared" si="45"/>
        <v>1</v>
      </c>
      <c r="J354">
        <f t="shared" si="46"/>
        <v>3</v>
      </c>
      <c r="K354">
        <f>RANK(J354,J$312:J$356,0)</f>
        <v>21</v>
      </c>
      <c r="L354" t="str">
        <f t="shared" si="42"/>
        <v>Grade 3 Girls Princeton A</v>
      </c>
    </row>
    <row r="355" spans="1:12" ht="12.75">
      <c r="A355">
        <v>44</v>
      </c>
      <c r="B355" s="11" t="s">
        <v>77</v>
      </c>
      <c r="C355">
        <v>129</v>
      </c>
      <c r="D355">
        <v>152</v>
      </c>
      <c r="E355">
        <v>162</v>
      </c>
      <c r="G355">
        <f t="shared" si="43"/>
        <v>1</v>
      </c>
      <c r="H355">
        <f t="shared" si="44"/>
        <v>1</v>
      </c>
      <c r="I355">
        <f t="shared" si="45"/>
        <v>1</v>
      </c>
      <c r="J355">
        <f t="shared" si="46"/>
        <v>3</v>
      </c>
      <c r="K355">
        <f>RANK(J355,J$312:J$356,0)</f>
        <v>21</v>
      </c>
      <c r="L355" t="str">
        <f t="shared" si="42"/>
        <v>Grade 3 Girls Delton A</v>
      </c>
    </row>
    <row r="356" spans="1:12" ht="12.75">
      <c r="A356">
        <v>45</v>
      </c>
      <c r="B356" t="s">
        <v>114</v>
      </c>
      <c r="C356">
        <v>154</v>
      </c>
      <c r="D356">
        <v>159</v>
      </c>
      <c r="E356">
        <v>160</v>
      </c>
      <c r="G356">
        <f t="shared" si="43"/>
        <v>1</v>
      </c>
      <c r="H356">
        <f t="shared" si="44"/>
        <v>1</v>
      </c>
      <c r="I356">
        <f t="shared" si="45"/>
        <v>1</v>
      </c>
      <c r="J356">
        <f t="shared" si="46"/>
        <v>3</v>
      </c>
      <c r="K356">
        <f>RANK(J356,J$312:J$356,0)</f>
        <v>21</v>
      </c>
      <c r="L356" t="str">
        <f t="shared" si="42"/>
        <v>Grade 3 Girls Michael A. Kostek F</v>
      </c>
    </row>
    <row r="357" spans="10:12" ht="12.75">
      <c r="J357">
        <f>SUM(J312:J356)</f>
        <v>1286</v>
      </c>
      <c r="L357" s="1" t="s">
        <v>519</v>
      </c>
    </row>
    <row r="358" ht="12.75">
      <c r="L358" s="1"/>
    </row>
    <row r="359" ht="12.75">
      <c r="A359" s="1" t="s">
        <v>146</v>
      </c>
    </row>
    <row r="360" spans="1:12" ht="12.75">
      <c r="A360">
        <v>1</v>
      </c>
      <c r="B360" t="s">
        <v>5</v>
      </c>
      <c r="C360">
        <v>8</v>
      </c>
      <c r="D360">
        <v>12</v>
      </c>
      <c r="E360">
        <v>13</v>
      </c>
      <c r="G360">
        <f>IF(C360&lt;51,51-C360,1)</f>
        <v>43</v>
      </c>
      <c r="H360">
        <f>IF(D360&lt;51,51-D360,1)</f>
        <v>39</v>
      </c>
      <c r="I360">
        <f>IF(E360&lt;51,51-E360,1)</f>
        <v>38</v>
      </c>
      <c r="J360">
        <f>SUM(G360:I360)</f>
        <v>120</v>
      </c>
      <c r="K360">
        <f>RANK(J360,J$360:J$427,0)</f>
        <v>1</v>
      </c>
      <c r="L360" t="str">
        <f aca="true" t="shared" si="47" ref="L360:L423">CONCATENATE("Grade 3 Boys ",B360)</f>
        <v>Grade 3 Boys Parkallen A</v>
      </c>
    </row>
    <row r="361" spans="1:12" ht="12.75">
      <c r="A361">
        <v>2</v>
      </c>
      <c r="B361" t="s">
        <v>1</v>
      </c>
      <c r="C361">
        <v>11</v>
      </c>
      <c r="D361">
        <v>14</v>
      </c>
      <c r="E361">
        <v>15</v>
      </c>
      <c r="G361">
        <f aca="true" t="shared" si="48" ref="G361:G424">IF(C361&lt;51,51-C361,1)</f>
        <v>40</v>
      </c>
      <c r="H361">
        <f aca="true" t="shared" si="49" ref="H361:H424">IF(D361&lt;51,51-D361,1)</f>
        <v>37</v>
      </c>
      <c r="I361">
        <f aca="true" t="shared" si="50" ref="I361:I424">IF(E361&lt;51,51-E361,1)</f>
        <v>36</v>
      </c>
      <c r="J361">
        <f aca="true" t="shared" si="51" ref="J361:J424">SUM(G361:I361)</f>
        <v>113</v>
      </c>
      <c r="K361">
        <f aca="true" t="shared" si="52" ref="K361:K424">RANK(J361,J$360:J$427,0)</f>
        <v>2</v>
      </c>
      <c r="L361" t="str">
        <f t="shared" si="47"/>
        <v>Grade 3 Boys Windsor Park A</v>
      </c>
    </row>
    <row r="362" spans="1:12" ht="12.75">
      <c r="A362">
        <v>3</v>
      </c>
      <c r="B362" t="s">
        <v>102</v>
      </c>
      <c r="C362">
        <v>1</v>
      </c>
      <c r="D362">
        <v>21</v>
      </c>
      <c r="E362">
        <v>28</v>
      </c>
      <c r="G362">
        <f t="shared" si="48"/>
        <v>50</v>
      </c>
      <c r="H362">
        <f t="shared" si="49"/>
        <v>30</v>
      </c>
      <c r="I362">
        <f t="shared" si="50"/>
        <v>23</v>
      </c>
      <c r="J362">
        <f t="shared" si="51"/>
        <v>103</v>
      </c>
      <c r="K362">
        <f t="shared" si="52"/>
        <v>3</v>
      </c>
      <c r="L362" t="str">
        <f t="shared" si="47"/>
        <v>Grade 3 Boys George P. Nicholson A</v>
      </c>
    </row>
    <row r="363" spans="1:12" ht="12.75">
      <c r="A363">
        <v>4</v>
      </c>
      <c r="B363" t="s">
        <v>6</v>
      </c>
      <c r="C363">
        <v>7</v>
      </c>
      <c r="D363">
        <v>18</v>
      </c>
      <c r="E363">
        <v>36</v>
      </c>
      <c r="G363">
        <f t="shared" si="48"/>
        <v>44</v>
      </c>
      <c r="H363">
        <f t="shared" si="49"/>
        <v>33</v>
      </c>
      <c r="I363">
        <f t="shared" si="50"/>
        <v>15</v>
      </c>
      <c r="J363">
        <f t="shared" si="51"/>
        <v>92</v>
      </c>
      <c r="K363">
        <f t="shared" si="52"/>
        <v>4</v>
      </c>
      <c r="L363" t="str">
        <f t="shared" si="47"/>
        <v>Grade 3 Boys Strathcona Christian Ac A</v>
      </c>
    </row>
    <row r="364" spans="1:12" ht="12.75">
      <c r="A364">
        <v>5</v>
      </c>
      <c r="B364" t="s">
        <v>31</v>
      </c>
      <c r="C364">
        <v>2</v>
      </c>
      <c r="D364">
        <v>19</v>
      </c>
      <c r="E364">
        <v>49</v>
      </c>
      <c r="G364">
        <f t="shared" si="48"/>
        <v>49</v>
      </c>
      <c r="H364">
        <f t="shared" si="49"/>
        <v>32</v>
      </c>
      <c r="I364">
        <f t="shared" si="50"/>
        <v>2</v>
      </c>
      <c r="J364">
        <f t="shared" si="51"/>
        <v>83</v>
      </c>
      <c r="K364">
        <f t="shared" si="52"/>
        <v>5</v>
      </c>
      <c r="L364" t="str">
        <f t="shared" si="47"/>
        <v>Grade 3 Boys Belgravia A</v>
      </c>
    </row>
    <row r="365" spans="1:12" ht="12.75">
      <c r="A365">
        <v>6</v>
      </c>
      <c r="B365" t="s">
        <v>33</v>
      </c>
      <c r="C365">
        <v>5</v>
      </c>
      <c r="D365">
        <v>39</v>
      </c>
      <c r="E365">
        <v>41</v>
      </c>
      <c r="G365">
        <f t="shared" si="48"/>
        <v>46</v>
      </c>
      <c r="H365">
        <f t="shared" si="49"/>
        <v>12</v>
      </c>
      <c r="I365">
        <f t="shared" si="50"/>
        <v>10</v>
      </c>
      <c r="J365">
        <f t="shared" si="51"/>
        <v>68</v>
      </c>
      <c r="K365">
        <f t="shared" si="52"/>
        <v>6</v>
      </c>
      <c r="L365" t="str">
        <f t="shared" si="47"/>
        <v>Grade 3 Boys Centennial A</v>
      </c>
    </row>
    <row r="366" spans="1:12" ht="12.75">
      <c r="A366">
        <v>7</v>
      </c>
      <c r="B366" t="s">
        <v>63</v>
      </c>
      <c r="C366">
        <v>24</v>
      </c>
      <c r="D366">
        <v>26</v>
      </c>
      <c r="E366">
        <v>63</v>
      </c>
      <c r="G366">
        <f t="shared" si="48"/>
        <v>27</v>
      </c>
      <c r="H366">
        <f t="shared" si="49"/>
        <v>25</v>
      </c>
      <c r="I366">
        <f t="shared" si="50"/>
        <v>1</v>
      </c>
      <c r="J366">
        <f t="shared" si="51"/>
        <v>53</v>
      </c>
      <c r="K366">
        <f t="shared" si="52"/>
        <v>9</v>
      </c>
      <c r="L366" t="str">
        <f t="shared" si="47"/>
        <v>Grade 3 Boys Brander Gardens A</v>
      </c>
    </row>
    <row r="367" spans="1:12" ht="12.75">
      <c r="A367">
        <v>8</v>
      </c>
      <c r="B367" t="s">
        <v>103</v>
      </c>
      <c r="C367">
        <v>31</v>
      </c>
      <c r="D367">
        <v>40</v>
      </c>
      <c r="E367">
        <v>43</v>
      </c>
      <c r="G367">
        <f t="shared" si="48"/>
        <v>20</v>
      </c>
      <c r="H367">
        <f t="shared" si="49"/>
        <v>11</v>
      </c>
      <c r="I367">
        <f t="shared" si="50"/>
        <v>8</v>
      </c>
      <c r="J367">
        <f t="shared" si="51"/>
        <v>39</v>
      </c>
      <c r="K367">
        <f t="shared" si="52"/>
        <v>14</v>
      </c>
      <c r="L367" t="str">
        <f t="shared" si="47"/>
        <v>Grade 3 Boys George P. Nicholson B</v>
      </c>
    </row>
    <row r="368" spans="1:12" ht="12.75">
      <c r="A368">
        <v>9</v>
      </c>
      <c r="B368" t="s">
        <v>3</v>
      </c>
      <c r="C368">
        <v>17</v>
      </c>
      <c r="D368">
        <v>22</v>
      </c>
      <c r="E368">
        <v>80</v>
      </c>
      <c r="G368">
        <f t="shared" si="48"/>
        <v>34</v>
      </c>
      <c r="H368">
        <f t="shared" si="49"/>
        <v>29</v>
      </c>
      <c r="I368">
        <f t="shared" si="50"/>
        <v>1</v>
      </c>
      <c r="J368">
        <f t="shared" si="51"/>
        <v>64</v>
      </c>
      <c r="K368">
        <f t="shared" si="52"/>
        <v>7</v>
      </c>
      <c r="L368" t="str">
        <f t="shared" si="47"/>
        <v>Grade 3 Boys Windsor Park B</v>
      </c>
    </row>
    <row r="369" spans="1:12" ht="12.75">
      <c r="A369">
        <v>10</v>
      </c>
      <c r="B369" t="s">
        <v>2</v>
      </c>
      <c r="C369">
        <v>6</v>
      </c>
      <c r="D369">
        <v>57</v>
      </c>
      <c r="E369">
        <v>68</v>
      </c>
      <c r="G369">
        <f t="shared" si="48"/>
        <v>45</v>
      </c>
      <c r="H369">
        <f t="shared" si="49"/>
        <v>1</v>
      </c>
      <c r="I369">
        <f t="shared" si="50"/>
        <v>1</v>
      </c>
      <c r="J369">
        <f t="shared" si="51"/>
        <v>47</v>
      </c>
      <c r="K369">
        <f t="shared" si="52"/>
        <v>10</v>
      </c>
      <c r="L369" t="str">
        <f t="shared" si="47"/>
        <v>Grade 3 Boys Rio Terrace A</v>
      </c>
    </row>
    <row r="370" spans="1:12" ht="12.75">
      <c r="A370">
        <v>11</v>
      </c>
      <c r="B370" t="s">
        <v>32</v>
      </c>
      <c r="C370">
        <v>35</v>
      </c>
      <c r="D370">
        <v>47</v>
      </c>
      <c r="E370">
        <v>53</v>
      </c>
      <c r="G370">
        <f t="shared" si="48"/>
        <v>16</v>
      </c>
      <c r="H370">
        <f t="shared" si="49"/>
        <v>4</v>
      </c>
      <c r="I370">
        <f t="shared" si="50"/>
        <v>1</v>
      </c>
      <c r="J370">
        <f t="shared" si="51"/>
        <v>21</v>
      </c>
      <c r="K370">
        <f t="shared" si="52"/>
        <v>18</v>
      </c>
      <c r="L370" t="str">
        <f t="shared" si="47"/>
        <v>Grade 3 Boys Greenview A</v>
      </c>
    </row>
    <row r="371" spans="1:12" ht="12.75">
      <c r="A371">
        <v>12</v>
      </c>
      <c r="B371" t="s">
        <v>8</v>
      </c>
      <c r="C371">
        <v>9</v>
      </c>
      <c r="D371">
        <v>50</v>
      </c>
      <c r="E371">
        <v>78</v>
      </c>
      <c r="G371">
        <f t="shared" si="48"/>
        <v>42</v>
      </c>
      <c r="H371">
        <f t="shared" si="49"/>
        <v>1</v>
      </c>
      <c r="I371">
        <f t="shared" si="50"/>
        <v>1</v>
      </c>
      <c r="J371">
        <f t="shared" si="51"/>
        <v>44</v>
      </c>
      <c r="K371">
        <f t="shared" si="52"/>
        <v>11</v>
      </c>
      <c r="L371" t="str">
        <f t="shared" si="47"/>
        <v>Grade 3 Boys Holy Cross A</v>
      </c>
    </row>
    <row r="372" spans="1:12" ht="12.75">
      <c r="A372">
        <v>13</v>
      </c>
      <c r="B372" t="s">
        <v>14</v>
      </c>
      <c r="C372">
        <v>45</v>
      </c>
      <c r="D372">
        <v>46</v>
      </c>
      <c r="E372">
        <v>48</v>
      </c>
      <c r="G372">
        <f t="shared" si="48"/>
        <v>6</v>
      </c>
      <c r="H372">
        <f t="shared" si="49"/>
        <v>5</v>
      </c>
      <c r="I372">
        <f t="shared" si="50"/>
        <v>3</v>
      </c>
      <c r="J372">
        <f t="shared" si="51"/>
        <v>14</v>
      </c>
      <c r="K372">
        <f t="shared" si="52"/>
        <v>21</v>
      </c>
      <c r="L372" t="str">
        <f t="shared" si="47"/>
        <v>Grade 3 Boys Strathcona Christian Ac B</v>
      </c>
    </row>
    <row r="373" spans="1:12" ht="12.75">
      <c r="A373">
        <v>14</v>
      </c>
      <c r="B373" t="s">
        <v>36</v>
      </c>
      <c r="C373">
        <v>33</v>
      </c>
      <c r="D373">
        <v>34</v>
      </c>
      <c r="E373">
        <v>77</v>
      </c>
      <c r="G373">
        <f t="shared" si="48"/>
        <v>18</v>
      </c>
      <c r="H373">
        <f t="shared" si="49"/>
        <v>17</v>
      </c>
      <c r="I373">
        <f t="shared" si="50"/>
        <v>1</v>
      </c>
      <c r="J373">
        <f t="shared" si="51"/>
        <v>36</v>
      </c>
      <c r="K373">
        <f t="shared" si="52"/>
        <v>15</v>
      </c>
      <c r="L373" t="str">
        <f t="shared" si="47"/>
        <v>Grade 3 Boys Parkallen B</v>
      </c>
    </row>
    <row r="374" spans="1:12" ht="12.75">
      <c r="A374">
        <v>15</v>
      </c>
      <c r="B374" t="s">
        <v>4</v>
      </c>
      <c r="C374">
        <v>16</v>
      </c>
      <c r="D374">
        <v>44</v>
      </c>
      <c r="E374">
        <v>88</v>
      </c>
      <c r="G374">
        <f t="shared" si="48"/>
        <v>35</v>
      </c>
      <c r="H374">
        <f t="shared" si="49"/>
        <v>7</v>
      </c>
      <c r="I374">
        <f t="shared" si="50"/>
        <v>1</v>
      </c>
      <c r="J374">
        <f t="shared" si="51"/>
        <v>43</v>
      </c>
      <c r="K374">
        <f t="shared" si="52"/>
        <v>12</v>
      </c>
      <c r="L374" t="str">
        <f t="shared" si="47"/>
        <v>Grade 3 Boys Earl Buxton A</v>
      </c>
    </row>
    <row r="375" spans="1:12" ht="12.75">
      <c r="A375">
        <v>16</v>
      </c>
      <c r="B375" t="s">
        <v>13</v>
      </c>
      <c r="C375">
        <v>25</v>
      </c>
      <c r="D375">
        <v>66</v>
      </c>
      <c r="E375">
        <v>71</v>
      </c>
      <c r="G375">
        <f t="shared" si="48"/>
        <v>26</v>
      </c>
      <c r="H375">
        <f t="shared" si="49"/>
        <v>1</v>
      </c>
      <c r="I375">
        <f t="shared" si="50"/>
        <v>1</v>
      </c>
      <c r="J375">
        <f t="shared" si="51"/>
        <v>28</v>
      </c>
      <c r="K375">
        <f t="shared" si="52"/>
        <v>16</v>
      </c>
      <c r="L375" t="str">
        <f t="shared" si="47"/>
        <v>Grade 3 Boys Michael A. Kostek A</v>
      </c>
    </row>
    <row r="376" spans="1:12" ht="12.75">
      <c r="A376">
        <v>17</v>
      </c>
      <c r="B376" t="s">
        <v>10</v>
      </c>
      <c r="C376">
        <v>20</v>
      </c>
      <c r="D376">
        <v>29</v>
      </c>
      <c r="E376">
        <v>115</v>
      </c>
      <c r="G376">
        <f t="shared" si="48"/>
        <v>31</v>
      </c>
      <c r="H376">
        <f t="shared" si="49"/>
        <v>22</v>
      </c>
      <c r="I376">
        <f t="shared" si="50"/>
        <v>1</v>
      </c>
      <c r="J376">
        <f t="shared" si="51"/>
        <v>54</v>
      </c>
      <c r="K376">
        <f t="shared" si="52"/>
        <v>8</v>
      </c>
      <c r="L376" t="str">
        <f t="shared" si="47"/>
        <v>Grade 3 Boys Victoria A</v>
      </c>
    </row>
    <row r="377" spans="1:12" ht="12.75">
      <c r="A377">
        <v>18</v>
      </c>
      <c r="B377" t="s">
        <v>34</v>
      </c>
      <c r="C377">
        <v>10</v>
      </c>
      <c r="D377">
        <v>84</v>
      </c>
      <c r="E377">
        <v>85</v>
      </c>
      <c r="G377">
        <f t="shared" si="48"/>
        <v>41</v>
      </c>
      <c r="H377">
        <f t="shared" si="49"/>
        <v>1</v>
      </c>
      <c r="I377">
        <f t="shared" si="50"/>
        <v>1</v>
      </c>
      <c r="J377">
        <f t="shared" si="51"/>
        <v>43</v>
      </c>
      <c r="K377">
        <f t="shared" si="52"/>
        <v>12</v>
      </c>
      <c r="L377" t="str">
        <f t="shared" si="47"/>
        <v>Grade 3 Boys George H. Luck A</v>
      </c>
    </row>
    <row r="378" spans="1:12" ht="12.75">
      <c r="A378">
        <v>19</v>
      </c>
      <c r="B378" t="s">
        <v>19</v>
      </c>
      <c r="C378">
        <v>56</v>
      </c>
      <c r="D378">
        <v>61</v>
      </c>
      <c r="E378">
        <v>72</v>
      </c>
      <c r="G378">
        <f t="shared" si="48"/>
        <v>1</v>
      </c>
      <c r="H378">
        <f t="shared" si="49"/>
        <v>1</v>
      </c>
      <c r="I378">
        <f t="shared" si="50"/>
        <v>1</v>
      </c>
      <c r="J378">
        <f t="shared" si="51"/>
        <v>3</v>
      </c>
      <c r="K378">
        <f t="shared" si="52"/>
        <v>22</v>
      </c>
      <c r="L378" t="str">
        <f t="shared" si="47"/>
        <v>Grade 3 Boys Strathcona Christian Ac C</v>
      </c>
    </row>
    <row r="379" spans="1:12" ht="12.75">
      <c r="A379">
        <v>20</v>
      </c>
      <c r="B379" t="s">
        <v>35</v>
      </c>
      <c r="C379">
        <v>37</v>
      </c>
      <c r="D379">
        <v>60</v>
      </c>
      <c r="E379">
        <v>95</v>
      </c>
      <c r="G379">
        <f t="shared" si="48"/>
        <v>14</v>
      </c>
      <c r="H379">
        <f t="shared" si="49"/>
        <v>1</v>
      </c>
      <c r="I379">
        <f t="shared" si="50"/>
        <v>1</v>
      </c>
      <c r="J379">
        <f t="shared" si="51"/>
        <v>16</v>
      </c>
      <c r="K379">
        <f t="shared" si="52"/>
        <v>19</v>
      </c>
      <c r="L379" t="str">
        <f t="shared" si="47"/>
        <v>Grade 3 Boys King Edward A</v>
      </c>
    </row>
    <row r="380" spans="1:12" ht="12.75">
      <c r="A380">
        <v>21</v>
      </c>
      <c r="B380" t="s">
        <v>9</v>
      </c>
      <c r="C380">
        <v>65</v>
      </c>
      <c r="D380">
        <v>67</v>
      </c>
      <c r="E380">
        <v>79</v>
      </c>
      <c r="G380">
        <f t="shared" si="48"/>
        <v>1</v>
      </c>
      <c r="H380">
        <f t="shared" si="49"/>
        <v>1</v>
      </c>
      <c r="I380">
        <f t="shared" si="50"/>
        <v>1</v>
      </c>
      <c r="J380">
        <f t="shared" si="51"/>
        <v>3</v>
      </c>
      <c r="K380">
        <f t="shared" si="52"/>
        <v>22</v>
      </c>
      <c r="L380" t="str">
        <f t="shared" si="47"/>
        <v>Grade 3 Boys Pine Street A</v>
      </c>
    </row>
    <row r="381" spans="1:12" ht="12.75">
      <c r="A381">
        <v>22</v>
      </c>
      <c r="B381" t="s">
        <v>75</v>
      </c>
      <c r="C381">
        <v>52</v>
      </c>
      <c r="D381">
        <v>62</v>
      </c>
      <c r="E381">
        <v>98</v>
      </c>
      <c r="G381">
        <f t="shared" si="48"/>
        <v>1</v>
      </c>
      <c r="H381">
        <f t="shared" si="49"/>
        <v>1</v>
      </c>
      <c r="I381">
        <f t="shared" si="50"/>
        <v>1</v>
      </c>
      <c r="J381">
        <f t="shared" si="51"/>
        <v>3</v>
      </c>
      <c r="K381">
        <f t="shared" si="52"/>
        <v>22</v>
      </c>
      <c r="L381" t="str">
        <f t="shared" si="47"/>
        <v>Grade 3 Boys Belgravia B</v>
      </c>
    </row>
    <row r="382" spans="1:12" ht="12.75">
      <c r="A382">
        <v>23</v>
      </c>
      <c r="B382" t="s">
        <v>39</v>
      </c>
      <c r="C382">
        <v>59</v>
      </c>
      <c r="D382">
        <v>74</v>
      </c>
      <c r="E382">
        <v>100</v>
      </c>
      <c r="G382">
        <f t="shared" si="48"/>
        <v>1</v>
      </c>
      <c r="H382">
        <f t="shared" si="49"/>
        <v>1</v>
      </c>
      <c r="I382">
        <f t="shared" si="50"/>
        <v>1</v>
      </c>
      <c r="J382">
        <f t="shared" si="51"/>
        <v>3</v>
      </c>
      <c r="K382">
        <f t="shared" si="52"/>
        <v>22</v>
      </c>
      <c r="L382" t="str">
        <f t="shared" si="47"/>
        <v>Grade 3 Boys Greenview B</v>
      </c>
    </row>
    <row r="383" spans="1:12" ht="12.75">
      <c r="A383">
        <v>24</v>
      </c>
      <c r="B383" t="s">
        <v>104</v>
      </c>
      <c r="C383">
        <v>70</v>
      </c>
      <c r="D383">
        <v>81</v>
      </c>
      <c r="E383">
        <v>89</v>
      </c>
      <c r="G383">
        <f t="shared" si="48"/>
        <v>1</v>
      </c>
      <c r="H383">
        <f t="shared" si="49"/>
        <v>1</v>
      </c>
      <c r="I383">
        <f t="shared" si="50"/>
        <v>1</v>
      </c>
      <c r="J383">
        <f t="shared" si="51"/>
        <v>3</v>
      </c>
      <c r="K383">
        <f t="shared" si="52"/>
        <v>22</v>
      </c>
      <c r="L383" t="str">
        <f t="shared" si="47"/>
        <v>Grade 3 Boys George P. Nicholson C</v>
      </c>
    </row>
    <row r="384" spans="1:12" ht="12.75">
      <c r="A384">
        <v>25</v>
      </c>
      <c r="B384" t="s">
        <v>67</v>
      </c>
      <c r="C384">
        <v>64</v>
      </c>
      <c r="D384">
        <v>87</v>
      </c>
      <c r="E384">
        <v>126</v>
      </c>
      <c r="G384">
        <f t="shared" si="48"/>
        <v>1</v>
      </c>
      <c r="H384">
        <f t="shared" si="49"/>
        <v>1</v>
      </c>
      <c r="I384">
        <f t="shared" si="50"/>
        <v>1</v>
      </c>
      <c r="J384">
        <f t="shared" si="51"/>
        <v>3</v>
      </c>
      <c r="K384">
        <f t="shared" si="52"/>
        <v>22</v>
      </c>
      <c r="L384" t="str">
        <f t="shared" si="47"/>
        <v>Grade 3 Boys Brander Gardens B</v>
      </c>
    </row>
    <row r="385" spans="1:12" ht="12.75">
      <c r="A385">
        <v>26</v>
      </c>
      <c r="B385" t="s">
        <v>40</v>
      </c>
      <c r="C385">
        <v>75</v>
      </c>
      <c r="D385">
        <v>107</v>
      </c>
      <c r="E385">
        <v>110</v>
      </c>
      <c r="G385">
        <f t="shared" si="48"/>
        <v>1</v>
      </c>
      <c r="H385">
        <f t="shared" si="49"/>
        <v>1</v>
      </c>
      <c r="I385">
        <f t="shared" si="50"/>
        <v>1</v>
      </c>
      <c r="J385">
        <f t="shared" si="51"/>
        <v>3</v>
      </c>
      <c r="K385">
        <f t="shared" si="52"/>
        <v>22</v>
      </c>
      <c r="L385" t="str">
        <f t="shared" si="47"/>
        <v>Grade 3 Boys Centennial B</v>
      </c>
    </row>
    <row r="386" spans="1:12" ht="12.75">
      <c r="A386">
        <v>27</v>
      </c>
      <c r="B386" t="s">
        <v>115</v>
      </c>
      <c r="C386">
        <v>58</v>
      </c>
      <c r="D386">
        <v>101</v>
      </c>
      <c r="E386">
        <v>139</v>
      </c>
      <c r="G386">
        <f t="shared" si="48"/>
        <v>1</v>
      </c>
      <c r="H386">
        <f t="shared" si="49"/>
        <v>1</v>
      </c>
      <c r="I386">
        <f t="shared" si="50"/>
        <v>1</v>
      </c>
      <c r="J386">
        <f t="shared" si="51"/>
        <v>3</v>
      </c>
      <c r="K386">
        <f t="shared" si="52"/>
        <v>22</v>
      </c>
      <c r="L386" t="str">
        <f t="shared" si="47"/>
        <v>Grade 3 Boys Menisa A</v>
      </c>
    </row>
    <row r="387" spans="1:12" ht="12.75">
      <c r="A387">
        <v>28</v>
      </c>
      <c r="B387" s="11" t="s">
        <v>61</v>
      </c>
      <c r="C387">
        <v>38</v>
      </c>
      <c r="D387">
        <v>76</v>
      </c>
      <c r="E387">
        <v>192</v>
      </c>
      <c r="G387">
        <f t="shared" si="48"/>
        <v>13</v>
      </c>
      <c r="H387">
        <f t="shared" si="49"/>
        <v>1</v>
      </c>
      <c r="I387">
        <f t="shared" si="50"/>
        <v>1</v>
      </c>
      <c r="J387">
        <f t="shared" si="51"/>
        <v>15</v>
      </c>
      <c r="K387">
        <f t="shared" si="52"/>
        <v>20</v>
      </c>
      <c r="L387" t="str">
        <f t="shared" si="47"/>
        <v>Grade 3 Boys Donnan A</v>
      </c>
    </row>
    <row r="388" spans="1:12" ht="12.75">
      <c r="A388">
        <v>29</v>
      </c>
      <c r="B388" t="s">
        <v>7</v>
      </c>
      <c r="C388">
        <v>99</v>
      </c>
      <c r="D388">
        <v>104</v>
      </c>
      <c r="E388">
        <v>114</v>
      </c>
      <c r="G388">
        <f t="shared" si="48"/>
        <v>1</v>
      </c>
      <c r="H388">
        <f t="shared" si="49"/>
        <v>1</v>
      </c>
      <c r="I388">
        <f t="shared" si="50"/>
        <v>1</v>
      </c>
      <c r="J388">
        <f t="shared" si="51"/>
        <v>3</v>
      </c>
      <c r="K388">
        <f t="shared" si="52"/>
        <v>22</v>
      </c>
      <c r="L388" t="str">
        <f t="shared" si="47"/>
        <v>Grade 3 Boys Rio Terrace B</v>
      </c>
    </row>
    <row r="389" spans="1:12" ht="12.75">
      <c r="A389">
        <v>30</v>
      </c>
      <c r="B389" t="s">
        <v>20</v>
      </c>
      <c r="C389">
        <v>73</v>
      </c>
      <c r="D389">
        <v>124</v>
      </c>
      <c r="E389">
        <v>125</v>
      </c>
      <c r="G389">
        <f t="shared" si="48"/>
        <v>1</v>
      </c>
      <c r="H389">
        <f t="shared" si="49"/>
        <v>1</v>
      </c>
      <c r="I389">
        <f t="shared" si="50"/>
        <v>1</v>
      </c>
      <c r="J389">
        <f t="shared" si="51"/>
        <v>3</v>
      </c>
      <c r="K389">
        <f t="shared" si="52"/>
        <v>22</v>
      </c>
      <c r="L389" t="str">
        <f t="shared" si="47"/>
        <v>Grade 3 Boys Michael A. Kostek B</v>
      </c>
    </row>
    <row r="390" spans="1:12" ht="12.75">
      <c r="A390">
        <v>31</v>
      </c>
      <c r="B390" t="s">
        <v>11</v>
      </c>
      <c r="C390">
        <v>82</v>
      </c>
      <c r="D390">
        <v>103</v>
      </c>
      <c r="E390">
        <v>141</v>
      </c>
      <c r="G390">
        <f t="shared" si="48"/>
        <v>1</v>
      </c>
      <c r="H390">
        <f t="shared" si="49"/>
        <v>1</v>
      </c>
      <c r="I390">
        <f t="shared" si="50"/>
        <v>1</v>
      </c>
      <c r="J390">
        <f t="shared" si="51"/>
        <v>3</v>
      </c>
      <c r="K390">
        <f t="shared" si="52"/>
        <v>22</v>
      </c>
      <c r="L390" t="str">
        <f t="shared" si="47"/>
        <v>Grade 3 Boys Meadowlark Christian A</v>
      </c>
    </row>
    <row r="391" spans="1:12" ht="12.75">
      <c r="A391">
        <v>32</v>
      </c>
      <c r="B391" t="s">
        <v>109</v>
      </c>
      <c r="C391">
        <v>27</v>
      </c>
      <c r="D391">
        <v>142</v>
      </c>
      <c r="E391">
        <v>162</v>
      </c>
      <c r="G391">
        <f t="shared" si="48"/>
        <v>24</v>
      </c>
      <c r="H391">
        <f t="shared" si="49"/>
        <v>1</v>
      </c>
      <c r="I391">
        <f t="shared" si="50"/>
        <v>1</v>
      </c>
      <c r="J391">
        <f t="shared" si="51"/>
        <v>26</v>
      </c>
      <c r="K391">
        <f t="shared" si="52"/>
        <v>17</v>
      </c>
      <c r="L391" t="str">
        <f t="shared" si="47"/>
        <v>Grade 3 Boys Mary Hanley A</v>
      </c>
    </row>
    <row r="392" spans="1:12" ht="12.75">
      <c r="A392">
        <v>33</v>
      </c>
      <c r="B392" t="s">
        <v>28</v>
      </c>
      <c r="C392">
        <v>105</v>
      </c>
      <c r="D392">
        <v>116</v>
      </c>
      <c r="E392">
        <v>117</v>
      </c>
      <c r="G392">
        <f t="shared" si="48"/>
        <v>1</v>
      </c>
      <c r="H392">
        <f t="shared" si="49"/>
        <v>1</v>
      </c>
      <c r="I392">
        <f t="shared" si="50"/>
        <v>1</v>
      </c>
      <c r="J392">
        <f t="shared" si="51"/>
        <v>3</v>
      </c>
      <c r="K392">
        <f t="shared" si="52"/>
        <v>22</v>
      </c>
      <c r="L392" t="str">
        <f t="shared" si="47"/>
        <v>Grade 3 Boys Strathcona Christian Ac D</v>
      </c>
    </row>
    <row r="393" spans="1:12" ht="12.75">
      <c r="A393">
        <v>34</v>
      </c>
      <c r="B393" t="s">
        <v>12</v>
      </c>
      <c r="C393">
        <v>51</v>
      </c>
      <c r="D393">
        <v>140</v>
      </c>
      <c r="E393">
        <v>148</v>
      </c>
      <c r="G393">
        <f t="shared" si="48"/>
        <v>1</v>
      </c>
      <c r="H393">
        <f t="shared" si="49"/>
        <v>1</v>
      </c>
      <c r="I393">
        <f t="shared" si="50"/>
        <v>1</v>
      </c>
      <c r="J393">
        <f t="shared" si="51"/>
        <v>3</v>
      </c>
      <c r="K393">
        <f t="shared" si="52"/>
        <v>22</v>
      </c>
      <c r="L393" t="str">
        <f t="shared" si="47"/>
        <v>Grade 3 Boys Crestwood A</v>
      </c>
    </row>
    <row r="394" spans="1:12" ht="12.75">
      <c r="A394">
        <v>35</v>
      </c>
      <c r="B394" t="s">
        <v>45</v>
      </c>
      <c r="C394">
        <v>112</v>
      </c>
      <c r="D394">
        <v>113</v>
      </c>
      <c r="E394">
        <v>121</v>
      </c>
      <c r="G394">
        <f t="shared" si="48"/>
        <v>1</v>
      </c>
      <c r="H394">
        <f t="shared" si="49"/>
        <v>1</v>
      </c>
      <c r="I394">
        <f t="shared" si="50"/>
        <v>1</v>
      </c>
      <c r="J394">
        <f t="shared" si="51"/>
        <v>3</v>
      </c>
      <c r="K394">
        <f t="shared" si="52"/>
        <v>22</v>
      </c>
      <c r="L394" t="str">
        <f t="shared" si="47"/>
        <v>Grade 3 Boys Centennial C</v>
      </c>
    </row>
    <row r="395" spans="1:12" ht="12.75">
      <c r="A395">
        <v>36</v>
      </c>
      <c r="B395" t="s">
        <v>25</v>
      </c>
      <c r="C395">
        <v>109</v>
      </c>
      <c r="D395">
        <v>120</v>
      </c>
      <c r="E395">
        <v>122</v>
      </c>
      <c r="G395">
        <f t="shared" si="48"/>
        <v>1</v>
      </c>
      <c r="H395">
        <f t="shared" si="49"/>
        <v>1</v>
      </c>
      <c r="I395">
        <f t="shared" si="50"/>
        <v>1</v>
      </c>
      <c r="J395">
        <f t="shared" si="51"/>
        <v>3</v>
      </c>
      <c r="K395">
        <f t="shared" si="52"/>
        <v>22</v>
      </c>
      <c r="L395" t="str">
        <f t="shared" si="47"/>
        <v>Grade 3 Boys Earl Buxton B</v>
      </c>
    </row>
    <row r="396" spans="1:12" ht="12.75">
      <c r="A396">
        <v>37</v>
      </c>
      <c r="B396" t="s">
        <v>56</v>
      </c>
      <c r="C396">
        <v>91</v>
      </c>
      <c r="D396">
        <v>93</v>
      </c>
      <c r="E396">
        <v>175</v>
      </c>
      <c r="G396">
        <f t="shared" si="48"/>
        <v>1</v>
      </c>
      <c r="H396">
        <f t="shared" si="49"/>
        <v>1</v>
      </c>
      <c r="I396">
        <f t="shared" si="50"/>
        <v>1</v>
      </c>
      <c r="J396">
        <f t="shared" si="51"/>
        <v>3</v>
      </c>
      <c r="K396">
        <f t="shared" si="52"/>
        <v>22</v>
      </c>
      <c r="L396" t="str">
        <f t="shared" si="47"/>
        <v>Grade 3 Boys Fraser A</v>
      </c>
    </row>
    <row r="397" spans="1:12" ht="12.75">
      <c r="A397">
        <v>38</v>
      </c>
      <c r="B397" t="s">
        <v>116</v>
      </c>
      <c r="C397">
        <v>54</v>
      </c>
      <c r="D397">
        <v>143</v>
      </c>
      <c r="E397">
        <v>168</v>
      </c>
      <c r="G397">
        <f t="shared" si="48"/>
        <v>1</v>
      </c>
      <c r="H397">
        <f t="shared" si="49"/>
        <v>1</v>
      </c>
      <c r="I397">
        <f t="shared" si="50"/>
        <v>1</v>
      </c>
      <c r="J397">
        <f t="shared" si="51"/>
        <v>3</v>
      </c>
      <c r="K397">
        <f t="shared" si="52"/>
        <v>22</v>
      </c>
      <c r="L397" t="str">
        <f t="shared" si="47"/>
        <v>Grade 3 Boys Princeton A</v>
      </c>
    </row>
    <row r="398" spans="1:12" ht="12.75">
      <c r="A398">
        <v>39</v>
      </c>
      <c r="B398" t="s">
        <v>37</v>
      </c>
      <c r="C398">
        <v>94</v>
      </c>
      <c r="D398">
        <v>130</v>
      </c>
      <c r="E398">
        <v>151</v>
      </c>
      <c r="G398">
        <f t="shared" si="48"/>
        <v>1</v>
      </c>
      <c r="H398">
        <f t="shared" si="49"/>
        <v>1</v>
      </c>
      <c r="I398">
        <f t="shared" si="50"/>
        <v>1</v>
      </c>
      <c r="J398">
        <f t="shared" si="51"/>
        <v>3</v>
      </c>
      <c r="K398">
        <f t="shared" si="52"/>
        <v>22</v>
      </c>
      <c r="L398" t="str">
        <f t="shared" si="47"/>
        <v>Grade 3 Boys George H. Luck B</v>
      </c>
    </row>
    <row r="399" spans="1:12" ht="12.75">
      <c r="A399">
        <v>40</v>
      </c>
      <c r="B399" t="s">
        <v>42</v>
      </c>
      <c r="C399">
        <v>136</v>
      </c>
      <c r="D399">
        <v>137</v>
      </c>
      <c r="E399">
        <v>145</v>
      </c>
      <c r="G399">
        <f t="shared" si="48"/>
        <v>1</v>
      </c>
      <c r="H399">
        <f t="shared" si="49"/>
        <v>1</v>
      </c>
      <c r="I399">
        <f t="shared" si="50"/>
        <v>1</v>
      </c>
      <c r="J399">
        <f t="shared" si="51"/>
        <v>3</v>
      </c>
      <c r="K399">
        <f t="shared" si="52"/>
        <v>22</v>
      </c>
      <c r="L399" t="str">
        <f t="shared" si="47"/>
        <v>Grade 3 Boys Earl Buxton C</v>
      </c>
    </row>
    <row r="400" spans="1:12" ht="12.75">
      <c r="A400">
        <v>41</v>
      </c>
      <c r="B400" t="s">
        <v>105</v>
      </c>
      <c r="C400">
        <v>106</v>
      </c>
      <c r="D400">
        <v>159</v>
      </c>
      <c r="E400">
        <v>163</v>
      </c>
      <c r="G400">
        <f t="shared" si="48"/>
        <v>1</v>
      </c>
      <c r="H400">
        <f t="shared" si="49"/>
        <v>1</v>
      </c>
      <c r="I400">
        <f t="shared" si="50"/>
        <v>1</v>
      </c>
      <c r="J400">
        <f t="shared" si="51"/>
        <v>3</v>
      </c>
      <c r="K400">
        <f t="shared" si="52"/>
        <v>22</v>
      </c>
      <c r="L400" t="str">
        <f t="shared" si="47"/>
        <v>Grade 3 Boys George P. Nicholson D</v>
      </c>
    </row>
    <row r="401" spans="1:12" ht="12.75">
      <c r="A401">
        <v>42</v>
      </c>
      <c r="B401" t="s">
        <v>23</v>
      </c>
      <c r="C401">
        <v>128</v>
      </c>
      <c r="D401">
        <v>144</v>
      </c>
      <c r="E401">
        <v>164</v>
      </c>
      <c r="G401">
        <f t="shared" si="48"/>
        <v>1</v>
      </c>
      <c r="H401">
        <f t="shared" si="49"/>
        <v>1</v>
      </c>
      <c r="I401">
        <f t="shared" si="50"/>
        <v>1</v>
      </c>
      <c r="J401">
        <f t="shared" si="51"/>
        <v>3</v>
      </c>
      <c r="K401">
        <f t="shared" si="52"/>
        <v>22</v>
      </c>
      <c r="L401" t="str">
        <f t="shared" si="47"/>
        <v>Grade 3 Boys Michael A. Kostek C</v>
      </c>
    </row>
    <row r="402" spans="1:12" ht="12.75">
      <c r="A402">
        <v>43</v>
      </c>
      <c r="B402" t="s">
        <v>30</v>
      </c>
      <c r="C402">
        <v>119</v>
      </c>
      <c r="D402">
        <v>153</v>
      </c>
      <c r="E402">
        <v>167</v>
      </c>
      <c r="G402">
        <f t="shared" si="48"/>
        <v>1</v>
      </c>
      <c r="H402">
        <f t="shared" si="49"/>
        <v>1</v>
      </c>
      <c r="I402">
        <f t="shared" si="50"/>
        <v>1</v>
      </c>
      <c r="J402">
        <f t="shared" si="51"/>
        <v>3</v>
      </c>
      <c r="K402">
        <f t="shared" si="52"/>
        <v>22</v>
      </c>
      <c r="L402" t="str">
        <f t="shared" si="47"/>
        <v>Grade 3 Boys Strathcona Christian Ac E</v>
      </c>
    </row>
    <row r="403" spans="1:12" ht="12.75">
      <c r="A403">
        <v>44</v>
      </c>
      <c r="B403" t="s">
        <v>47</v>
      </c>
      <c r="C403">
        <v>129</v>
      </c>
      <c r="D403">
        <v>147</v>
      </c>
      <c r="E403">
        <v>171</v>
      </c>
      <c r="G403">
        <f t="shared" si="48"/>
        <v>1</v>
      </c>
      <c r="H403">
        <f t="shared" si="49"/>
        <v>1</v>
      </c>
      <c r="I403">
        <f t="shared" si="50"/>
        <v>1</v>
      </c>
      <c r="J403">
        <f t="shared" si="51"/>
        <v>3</v>
      </c>
      <c r="K403">
        <f t="shared" si="52"/>
        <v>22</v>
      </c>
      <c r="L403" t="str">
        <f t="shared" si="47"/>
        <v>Grade 3 Boys Centennial D</v>
      </c>
    </row>
    <row r="404" spans="1:12" ht="12.75">
      <c r="A404">
        <v>45</v>
      </c>
      <c r="B404" t="s">
        <v>43</v>
      </c>
      <c r="C404">
        <v>146</v>
      </c>
      <c r="D404">
        <v>150</v>
      </c>
      <c r="E404">
        <v>165</v>
      </c>
      <c r="G404">
        <f t="shared" si="48"/>
        <v>1</v>
      </c>
      <c r="H404">
        <f t="shared" si="49"/>
        <v>1</v>
      </c>
      <c r="I404">
        <f t="shared" si="50"/>
        <v>1</v>
      </c>
      <c r="J404">
        <f t="shared" si="51"/>
        <v>3</v>
      </c>
      <c r="K404">
        <f t="shared" si="52"/>
        <v>22</v>
      </c>
      <c r="L404" t="str">
        <f t="shared" si="47"/>
        <v>Grade 3 Boys Ekota A</v>
      </c>
    </row>
    <row r="405" spans="1:12" ht="12.75">
      <c r="A405">
        <v>46</v>
      </c>
      <c r="B405" t="s">
        <v>26</v>
      </c>
      <c r="C405">
        <v>108</v>
      </c>
      <c r="D405">
        <v>173</v>
      </c>
      <c r="E405">
        <v>182</v>
      </c>
      <c r="G405">
        <f t="shared" si="48"/>
        <v>1</v>
      </c>
      <c r="H405">
        <f t="shared" si="49"/>
        <v>1</v>
      </c>
      <c r="I405">
        <f t="shared" si="50"/>
        <v>1</v>
      </c>
      <c r="J405">
        <f t="shared" si="51"/>
        <v>3</v>
      </c>
      <c r="K405">
        <f t="shared" si="52"/>
        <v>22</v>
      </c>
      <c r="L405" t="str">
        <f t="shared" si="47"/>
        <v>Grade 3 Boys Win Ferguson A</v>
      </c>
    </row>
    <row r="406" spans="1:12" ht="12.75">
      <c r="A406">
        <v>47</v>
      </c>
      <c r="B406" t="s">
        <v>17</v>
      </c>
      <c r="C406">
        <v>131</v>
      </c>
      <c r="D406">
        <v>154</v>
      </c>
      <c r="E406">
        <v>187</v>
      </c>
      <c r="G406">
        <f t="shared" si="48"/>
        <v>1</v>
      </c>
      <c r="H406">
        <f t="shared" si="49"/>
        <v>1</v>
      </c>
      <c r="I406">
        <f t="shared" si="50"/>
        <v>1</v>
      </c>
      <c r="J406">
        <f t="shared" si="51"/>
        <v>3</v>
      </c>
      <c r="K406">
        <f t="shared" si="52"/>
        <v>22</v>
      </c>
      <c r="L406" t="str">
        <f t="shared" si="47"/>
        <v>Grade 3 Boys Rio Terrace C</v>
      </c>
    </row>
    <row r="407" spans="1:12" ht="12.75">
      <c r="A407">
        <v>48</v>
      </c>
      <c r="B407" t="s">
        <v>21</v>
      </c>
      <c r="C407">
        <v>132</v>
      </c>
      <c r="D407">
        <v>133</v>
      </c>
      <c r="E407">
        <v>211</v>
      </c>
      <c r="G407">
        <f t="shared" si="48"/>
        <v>1</v>
      </c>
      <c r="H407">
        <f t="shared" si="49"/>
        <v>1</v>
      </c>
      <c r="I407">
        <f t="shared" si="50"/>
        <v>1</v>
      </c>
      <c r="J407">
        <f t="shared" si="51"/>
        <v>3</v>
      </c>
      <c r="K407">
        <f t="shared" si="52"/>
        <v>22</v>
      </c>
      <c r="L407" t="str">
        <f t="shared" si="47"/>
        <v>Grade 3 Boys Pine Street B</v>
      </c>
    </row>
    <row r="408" spans="1:12" ht="12.75">
      <c r="A408">
        <v>49</v>
      </c>
      <c r="B408" s="11" t="s">
        <v>143</v>
      </c>
      <c r="C408">
        <v>86</v>
      </c>
      <c r="D408">
        <v>161</v>
      </c>
      <c r="E408">
        <v>229</v>
      </c>
      <c r="G408">
        <f t="shared" si="48"/>
        <v>1</v>
      </c>
      <c r="H408">
        <f t="shared" si="49"/>
        <v>1</v>
      </c>
      <c r="I408">
        <f t="shared" si="50"/>
        <v>1</v>
      </c>
      <c r="J408">
        <f t="shared" si="51"/>
        <v>3</v>
      </c>
      <c r="K408">
        <f t="shared" si="52"/>
        <v>22</v>
      </c>
      <c r="L408" t="str">
        <f t="shared" si="47"/>
        <v>Grade 3 Boys Malcolm Tweddle A</v>
      </c>
    </row>
    <row r="409" spans="1:12" ht="12.75">
      <c r="A409">
        <v>50</v>
      </c>
      <c r="B409" s="11" t="s">
        <v>129</v>
      </c>
      <c r="C409">
        <v>118</v>
      </c>
      <c r="D409">
        <v>123</v>
      </c>
      <c r="E409">
        <v>238</v>
      </c>
      <c r="G409">
        <f t="shared" si="48"/>
        <v>1</v>
      </c>
      <c r="H409">
        <f t="shared" si="49"/>
        <v>1</v>
      </c>
      <c r="I409">
        <f t="shared" si="50"/>
        <v>1</v>
      </c>
      <c r="J409">
        <f t="shared" si="51"/>
        <v>3</v>
      </c>
      <c r="K409">
        <f t="shared" si="52"/>
        <v>22</v>
      </c>
      <c r="L409" t="str">
        <f t="shared" si="47"/>
        <v>Grade 3 Boys Holyrood A</v>
      </c>
    </row>
    <row r="410" spans="1:12" ht="12.75">
      <c r="A410">
        <v>51</v>
      </c>
      <c r="B410" t="s">
        <v>117</v>
      </c>
      <c r="C410">
        <v>155</v>
      </c>
      <c r="D410">
        <v>157</v>
      </c>
      <c r="E410">
        <v>169</v>
      </c>
      <c r="G410">
        <f t="shared" si="48"/>
        <v>1</v>
      </c>
      <c r="H410">
        <f t="shared" si="49"/>
        <v>1</v>
      </c>
      <c r="I410">
        <f t="shared" si="50"/>
        <v>1</v>
      </c>
      <c r="J410">
        <f t="shared" si="51"/>
        <v>3</v>
      </c>
      <c r="K410">
        <f t="shared" si="52"/>
        <v>22</v>
      </c>
      <c r="L410" t="str">
        <f t="shared" si="47"/>
        <v>Grade 3 Boys Victoria B</v>
      </c>
    </row>
    <row r="411" spans="1:12" ht="12.75">
      <c r="A411">
        <v>52</v>
      </c>
      <c r="B411" t="s">
        <v>118</v>
      </c>
      <c r="C411">
        <v>135</v>
      </c>
      <c r="D411">
        <v>156</v>
      </c>
      <c r="E411">
        <v>216</v>
      </c>
      <c r="G411">
        <f t="shared" si="48"/>
        <v>1</v>
      </c>
      <c r="H411">
        <f t="shared" si="49"/>
        <v>1</v>
      </c>
      <c r="I411">
        <f t="shared" si="50"/>
        <v>1</v>
      </c>
      <c r="J411">
        <f t="shared" si="51"/>
        <v>3</v>
      </c>
      <c r="K411">
        <f t="shared" si="52"/>
        <v>22</v>
      </c>
      <c r="L411" t="str">
        <f t="shared" si="47"/>
        <v>Grade 3 Boys Windsor Park C</v>
      </c>
    </row>
    <row r="412" spans="1:12" ht="12.75">
      <c r="A412">
        <v>53</v>
      </c>
      <c r="B412" s="11" t="s">
        <v>16</v>
      </c>
      <c r="C412">
        <v>90</v>
      </c>
      <c r="D412">
        <v>184</v>
      </c>
      <c r="E412">
        <v>240</v>
      </c>
      <c r="G412">
        <f t="shared" si="48"/>
        <v>1</v>
      </c>
      <c r="H412">
        <f t="shared" si="49"/>
        <v>1</v>
      </c>
      <c r="I412">
        <f t="shared" si="50"/>
        <v>1</v>
      </c>
      <c r="J412">
        <f t="shared" si="51"/>
        <v>3</v>
      </c>
      <c r="K412">
        <f t="shared" si="52"/>
        <v>22</v>
      </c>
      <c r="L412" t="str">
        <f t="shared" si="47"/>
        <v>Grade 3 Boys Edmonton Christian West A</v>
      </c>
    </row>
    <row r="413" spans="1:12" ht="12.75">
      <c r="A413">
        <v>54</v>
      </c>
      <c r="B413" t="s">
        <v>113</v>
      </c>
      <c r="C413">
        <v>134</v>
      </c>
      <c r="D413">
        <v>190</v>
      </c>
      <c r="E413">
        <v>195</v>
      </c>
      <c r="G413">
        <f t="shared" si="48"/>
        <v>1</v>
      </c>
      <c r="H413">
        <f t="shared" si="49"/>
        <v>1</v>
      </c>
      <c r="I413">
        <f t="shared" si="50"/>
        <v>1</v>
      </c>
      <c r="J413">
        <f t="shared" si="51"/>
        <v>3</v>
      </c>
      <c r="K413">
        <f t="shared" si="52"/>
        <v>22</v>
      </c>
      <c r="L413" t="str">
        <f t="shared" si="47"/>
        <v>Grade 3 Boys St. Clement School A</v>
      </c>
    </row>
    <row r="414" spans="1:12" ht="12.75">
      <c r="A414">
        <v>55</v>
      </c>
      <c r="B414" t="s">
        <v>49</v>
      </c>
      <c r="C414">
        <v>149</v>
      </c>
      <c r="D414">
        <v>174</v>
      </c>
      <c r="E414">
        <v>197</v>
      </c>
      <c r="G414">
        <f t="shared" si="48"/>
        <v>1</v>
      </c>
      <c r="H414">
        <f t="shared" si="49"/>
        <v>1</v>
      </c>
      <c r="I414">
        <f t="shared" si="50"/>
        <v>1</v>
      </c>
      <c r="J414">
        <f t="shared" si="51"/>
        <v>3</v>
      </c>
      <c r="K414">
        <f t="shared" si="52"/>
        <v>22</v>
      </c>
      <c r="L414" t="str">
        <f t="shared" si="47"/>
        <v>Grade 3 Boys Earl Buxton D</v>
      </c>
    </row>
    <row r="415" spans="1:12" ht="12.75">
      <c r="A415">
        <v>56</v>
      </c>
      <c r="B415" t="s">
        <v>44</v>
      </c>
      <c r="C415">
        <v>176</v>
      </c>
      <c r="D415">
        <v>177</v>
      </c>
      <c r="E415">
        <v>183</v>
      </c>
      <c r="G415">
        <f t="shared" si="48"/>
        <v>1</v>
      </c>
      <c r="H415">
        <f t="shared" si="49"/>
        <v>1</v>
      </c>
      <c r="I415">
        <f t="shared" si="50"/>
        <v>1</v>
      </c>
      <c r="J415">
        <f t="shared" si="51"/>
        <v>3</v>
      </c>
      <c r="K415">
        <f t="shared" si="52"/>
        <v>22</v>
      </c>
      <c r="L415" t="str">
        <f t="shared" si="47"/>
        <v>Grade 3 Boys George H. Luck C</v>
      </c>
    </row>
    <row r="416" spans="1:12" ht="12.75">
      <c r="A416">
        <v>57</v>
      </c>
      <c r="B416" t="s">
        <v>50</v>
      </c>
      <c r="C416">
        <v>160</v>
      </c>
      <c r="D416">
        <v>179</v>
      </c>
      <c r="E416">
        <v>214</v>
      </c>
      <c r="G416">
        <f t="shared" si="48"/>
        <v>1</v>
      </c>
      <c r="H416">
        <f t="shared" si="49"/>
        <v>1</v>
      </c>
      <c r="I416">
        <f t="shared" si="50"/>
        <v>1</v>
      </c>
      <c r="J416">
        <f t="shared" si="51"/>
        <v>3</v>
      </c>
      <c r="K416">
        <f t="shared" si="52"/>
        <v>22</v>
      </c>
      <c r="L416" t="str">
        <f t="shared" si="47"/>
        <v>Grade 3 Boys Parkallen C</v>
      </c>
    </row>
    <row r="417" spans="1:12" ht="12.75">
      <c r="A417">
        <v>58</v>
      </c>
      <c r="B417" t="s">
        <v>119</v>
      </c>
      <c r="C417">
        <v>170</v>
      </c>
      <c r="D417">
        <v>181</v>
      </c>
      <c r="E417">
        <v>209</v>
      </c>
      <c r="G417">
        <f t="shared" si="48"/>
        <v>1</v>
      </c>
      <c r="H417">
        <f t="shared" si="49"/>
        <v>1</v>
      </c>
      <c r="I417">
        <f t="shared" si="50"/>
        <v>1</v>
      </c>
      <c r="J417">
        <f t="shared" si="51"/>
        <v>3</v>
      </c>
      <c r="K417">
        <f t="shared" si="52"/>
        <v>22</v>
      </c>
      <c r="L417" t="str">
        <f t="shared" si="47"/>
        <v>Grade 3 Boys Strathcona Christian Ac F</v>
      </c>
    </row>
    <row r="418" spans="1:12" ht="12.75">
      <c r="A418">
        <v>59</v>
      </c>
      <c r="B418" t="s">
        <v>120</v>
      </c>
      <c r="C418">
        <v>178</v>
      </c>
      <c r="D418">
        <v>185</v>
      </c>
      <c r="E418">
        <v>205</v>
      </c>
      <c r="G418">
        <f t="shared" si="48"/>
        <v>1</v>
      </c>
      <c r="H418">
        <f t="shared" si="49"/>
        <v>1</v>
      </c>
      <c r="I418">
        <f t="shared" si="50"/>
        <v>1</v>
      </c>
      <c r="J418">
        <f t="shared" si="51"/>
        <v>3</v>
      </c>
      <c r="K418">
        <f t="shared" si="52"/>
        <v>22</v>
      </c>
      <c r="L418" t="str">
        <f t="shared" si="47"/>
        <v>Grade 3 Boys Centennial E</v>
      </c>
    </row>
    <row r="419" spans="1:12" ht="12.75">
      <c r="A419">
        <v>60</v>
      </c>
      <c r="B419" t="s">
        <v>112</v>
      </c>
      <c r="C419">
        <v>188</v>
      </c>
      <c r="D419">
        <v>191</v>
      </c>
      <c r="E419">
        <v>201</v>
      </c>
      <c r="G419">
        <f t="shared" si="48"/>
        <v>1</v>
      </c>
      <c r="H419">
        <f t="shared" si="49"/>
        <v>1</v>
      </c>
      <c r="I419">
        <f t="shared" si="50"/>
        <v>1</v>
      </c>
      <c r="J419">
        <f t="shared" si="51"/>
        <v>3</v>
      </c>
      <c r="K419">
        <f t="shared" si="52"/>
        <v>22</v>
      </c>
      <c r="L419" t="str">
        <f t="shared" si="47"/>
        <v>Grade 3 Boys Mary Hanley B</v>
      </c>
    </row>
    <row r="420" spans="1:12" ht="12.75">
      <c r="A420">
        <v>61</v>
      </c>
      <c r="B420" t="s">
        <v>121</v>
      </c>
      <c r="C420">
        <v>202</v>
      </c>
      <c r="D420">
        <v>204</v>
      </c>
      <c r="E420">
        <v>206</v>
      </c>
      <c r="G420">
        <f t="shared" si="48"/>
        <v>1</v>
      </c>
      <c r="H420">
        <f t="shared" si="49"/>
        <v>1</v>
      </c>
      <c r="I420">
        <f t="shared" si="50"/>
        <v>1</v>
      </c>
      <c r="J420">
        <f t="shared" si="51"/>
        <v>3</v>
      </c>
      <c r="K420">
        <f t="shared" si="52"/>
        <v>22</v>
      </c>
      <c r="L420" t="str">
        <f t="shared" si="47"/>
        <v>Grade 3 Boys St. Clement School B</v>
      </c>
    </row>
    <row r="421" spans="1:12" ht="12.75">
      <c r="A421">
        <v>62</v>
      </c>
      <c r="B421" t="s">
        <v>122</v>
      </c>
      <c r="C421">
        <v>172</v>
      </c>
      <c r="D421">
        <v>226</v>
      </c>
      <c r="E421">
        <v>232</v>
      </c>
      <c r="G421">
        <f t="shared" si="48"/>
        <v>1</v>
      </c>
      <c r="H421">
        <f t="shared" si="49"/>
        <v>1</v>
      </c>
      <c r="I421">
        <f t="shared" si="50"/>
        <v>1</v>
      </c>
      <c r="J421">
        <f t="shared" si="51"/>
        <v>3</v>
      </c>
      <c r="K421">
        <f t="shared" si="52"/>
        <v>22</v>
      </c>
      <c r="L421" t="str">
        <f t="shared" si="47"/>
        <v>Grade 3 Boys Greenview C</v>
      </c>
    </row>
    <row r="422" spans="1:12" ht="12.75">
      <c r="A422">
        <v>63</v>
      </c>
      <c r="B422" t="s">
        <v>123</v>
      </c>
      <c r="C422">
        <v>203</v>
      </c>
      <c r="D422">
        <v>210</v>
      </c>
      <c r="E422">
        <v>218</v>
      </c>
      <c r="G422">
        <f t="shared" si="48"/>
        <v>1</v>
      </c>
      <c r="H422">
        <f t="shared" si="49"/>
        <v>1</v>
      </c>
      <c r="I422">
        <f t="shared" si="50"/>
        <v>1</v>
      </c>
      <c r="J422">
        <f t="shared" si="51"/>
        <v>3</v>
      </c>
      <c r="K422">
        <f t="shared" si="52"/>
        <v>22</v>
      </c>
      <c r="L422" t="str">
        <f t="shared" si="47"/>
        <v>Grade 3 Boys Mary Hanley C</v>
      </c>
    </row>
    <row r="423" spans="1:12" ht="12.75">
      <c r="A423">
        <v>64</v>
      </c>
      <c r="B423" t="s">
        <v>48</v>
      </c>
      <c r="C423">
        <v>196</v>
      </c>
      <c r="D423">
        <v>208</v>
      </c>
      <c r="E423">
        <v>236</v>
      </c>
      <c r="G423">
        <f t="shared" si="48"/>
        <v>1</v>
      </c>
      <c r="H423">
        <f t="shared" si="49"/>
        <v>1</v>
      </c>
      <c r="I423">
        <f t="shared" si="50"/>
        <v>1</v>
      </c>
      <c r="J423">
        <f t="shared" si="51"/>
        <v>3</v>
      </c>
      <c r="K423">
        <f t="shared" si="52"/>
        <v>22</v>
      </c>
      <c r="L423" t="str">
        <f t="shared" si="47"/>
        <v>Grade 3 Boys Ekota B</v>
      </c>
    </row>
    <row r="424" spans="1:12" ht="12.75">
      <c r="A424">
        <v>65</v>
      </c>
      <c r="B424" t="s">
        <v>46</v>
      </c>
      <c r="C424">
        <v>186</v>
      </c>
      <c r="D424">
        <v>222</v>
      </c>
      <c r="E424">
        <v>243</v>
      </c>
      <c r="G424">
        <f t="shared" si="48"/>
        <v>1</v>
      </c>
      <c r="H424">
        <f t="shared" si="49"/>
        <v>1</v>
      </c>
      <c r="I424">
        <f t="shared" si="50"/>
        <v>1</v>
      </c>
      <c r="J424">
        <f t="shared" si="51"/>
        <v>3</v>
      </c>
      <c r="K424">
        <f t="shared" si="52"/>
        <v>22</v>
      </c>
      <c r="L424" t="str">
        <f>CONCATENATE("Grade 3 Boys ",B424)</f>
        <v>Grade 3 Boys Win Ferguson B</v>
      </c>
    </row>
    <row r="425" spans="1:12" ht="12.75">
      <c r="A425">
        <v>66</v>
      </c>
      <c r="B425" t="s">
        <v>124</v>
      </c>
      <c r="C425">
        <v>212</v>
      </c>
      <c r="D425">
        <v>221</v>
      </c>
      <c r="E425">
        <v>223</v>
      </c>
      <c r="G425">
        <f aca="true" t="shared" si="53" ref="G425:I427">IF(C425&lt;51,51-C425,1)</f>
        <v>1</v>
      </c>
      <c r="H425">
        <f t="shared" si="53"/>
        <v>1</v>
      </c>
      <c r="I425">
        <f t="shared" si="53"/>
        <v>1</v>
      </c>
      <c r="J425">
        <f>SUM(G425:I425)</f>
        <v>3</v>
      </c>
      <c r="K425">
        <f>RANK(J425,J$360:J$427,0)</f>
        <v>22</v>
      </c>
      <c r="L425" t="str">
        <f>CONCATENATE("Grade 3 Boys ",B425)</f>
        <v>Grade 3 Boys Earl Buxton E</v>
      </c>
    </row>
    <row r="426" spans="1:12" ht="12.75">
      <c r="A426">
        <v>67</v>
      </c>
      <c r="B426" t="s">
        <v>27</v>
      </c>
      <c r="C426">
        <v>213</v>
      </c>
      <c r="D426">
        <v>228</v>
      </c>
      <c r="E426">
        <v>230</v>
      </c>
      <c r="G426">
        <f t="shared" si="53"/>
        <v>1</v>
      </c>
      <c r="H426">
        <f t="shared" si="53"/>
        <v>1</v>
      </c>
      <c r="I426">
        <f t="shared" si="53"/>
        <v>1</v>
      </c>
      <c r="J426">
        <f>SUM(G426:I426)</f>
        <v>3</v>
      </c>
      <c r="K426">
        <f>RANK(J426,J$360:J$427,0)</f>
        <v>22</v>
      </c>
      <c r="L426" t="str">
        <f>CONCATENATE("Grade 3 Boys ",B426)</f>
        <v>Grade 3 Boys Michael A. Kostek D</v>
      </c>
    </row>
    <row r="427" spans="1:12" ht="12.75">
      <c r="A427">
        <v>68</v>
      </c>
      <c r="B427" t="s">
        <v>15</v>
      </c>
      <c r="C427">
        <v>198</v>
      </c>
      <c r="D427">
        <v>235</v>
      </c>
      <c r="E427">
        <v>245</v>
      </c>
      <c r="G427">
        <f t="shared" si="53"/>
        <v>1</v>
      </c>
      <c r="H427">
        <f t="shared" si="53"/>
        <v>1</v>
      </c>
      <c r="I427">
        <f t="shared" si="53"/>
        <v>1</v>
      </c>
      <c r="J427">
        <f>SUM(G427:I427)</f>
        <v>3</v>
      </c>
      <c r="K427">
        <f>RANK(J427,J$360:J$427,0)</f>
        <v>22</v>
      </c>
      <c r="L427" t="str">
        <f>CONCATENATE("Grade 3 Boys ",B427)</f>
        <v>Grade 3 Boys Meadowlark Christian B</v>
      </c>
    </row>
    <row r="428" spans="10:12" ht="12.75">
      <c r="J428">
        <f>SUM(J360:J427)</f>
        <v>1263</v>
      </c>
      <c r="L428" s="1" t="s">
        <v>520</v>
      </c>
    </row>
    <row r="429" ht="12.75">
      <c r="L429" s="1"/>
    </row>
    <row r="430" ht="12.75">
      <c r="A430" s="1" t="s">
        <v>147</v>
      </c>
    </row>
    <row r="431" spans="1:12" ht="12.75">
      <c r="A431">
        <v>1</v>
      </c>
      <c r="B431" t="s">
        <v>13</v>
      </c>
      <c r="C431">
        <v>3</v>
      </c>
      <c r="D431">
        <v>20</v>
      </c>
      <c r="E431">
        <v>30</v>
      </c>
      <c r="G431">
        <f>IF(C431&lt;51,51-C431,1)</f>
        <v>48</v>
      </c>
      <c r="H431">
        <f>IF(D431&lt;51,51-D431,1)</f>
        <v>31</v>
      </c>
      <c r="I431">
        <f>IF(E431&lt;51,51-E431,1)</f>
        <v>21</v>
      </c>
      <c r="J431">
        <f>SUM(G431:I431)</f>
        <v>100</v>
      </c>
      <c r="K431">
        <f>RANK(J431,J$431:J$484,0)</f>
        <v>1</v>
      </c>
      <c r="L431" t="str">
        <f>CONCATENATE("Grade 4 Girls ",B431)</f>
        <v>Grade 4 Girls Michael A. Kostek A</v>
      </c>
    </row>
    <row r="432" spans="1:12" ht="12.75">
      <c r="A432">
        <v>2</v>
      </c>
      <c r="B432" t="s">
        <v>9</v>
      </c>
      <c r="C432">
        <v>16</v>
      </c>
      <c r="D432">
        <v>23</v>
      </c>
      <c r="E432">
        <v>25</v>
      </c>
      <c r="G432">
        <f aca="true" t="shared" si="54" ref="G432:G484">IF(C432&lt;51,51-C432,1)</f>
        <v>35</v>
      </c>
      <c r="H432">
        <f aca="true" t="shared" si="55" ref="H432:H484">IF(D432&lt;51,51-D432,1)</f>
        <v>28</v>
      </c>
      <c r="I432">
        <f aca="true" t="shared" si="56" ref="I432:I484">IF(E432&lt;51,51-E432,1)</f>
        <v>26</v>
      </c>
      <c r="J432">
        <f aca="true" t="shared" si="57" ref="J432:J484">SUM(G432:I432)</f>
        <v>89</v>
      </c>
      <c r="K432">
        <f>RANK(J432,J$431:J$484,0)</f>
        <v>2</v>
      </c>
      <c r="L432" t="str">
        <f aca="true" t="shared" si="58" ref="L432:L484">CONCATENATE("Grade 4 Girls ",B432)</f>
        <v>Grade 4 Girls Pine Street A</v>
      </c>
    </row>
    <row r="433" spans="1:12" ht="12.75">
      <c r="A433">
        <v>3</v>
      </c>
      <c r="B433" t="s">
        <v>6</v>
      </c>
      <c r="C433">
        <v>10</v>
      </c>
      <c r="D433">
        <v>13</v>
      </c>
      <c r="E433">
        <v>45</v>
      </c>
      <c r="G433">
        <f t="shared" si="54"/>
        <v>41</v>
      </c>
      <c r="H433">
        <f t="shared" si="55"/>
        <v>38</v>
      </c>
      <c r="I433">
        <f t="shared" si="56"/>
        <v>6</v>
      </c>
      <c r="J433">
        <f t="shared" si="57"/>
        <v>85</v>
      </c>
      <c r="K433">
        <f>RANK(J433,J$431:J$484,0)</f>
        <v>3</v>
      </c>
      <c r="L433" t="str">
        <f t="shared" si="58"/>
        <v>Grade 4 Girls Strathcona Christian Ac A</v>
      </c>
    </row>
    <row r="434" spans="1:12" ht="12.75">
      <c r="A434">
        <v>4</v>
      </c>
      <c r="B434" t="s">
        <v>33</v>
      </c>
      <c r="C434">
        <v>2</v>
      </c>
      <c r="D434">
        <v>27</v>
      </c>
      <c r="E434">
        <v>47</v>
      </c>
      <c r="G434">
        <f t="shared" si="54"/>
        <v>49</v>
      </c>
      <c r="H434">
        <f t="shared" si="55"/>
        <v>24</v>
      </c>
      <c r="I434">
        <f t="shared" si="56"/>
        <v>4</v>
      </c>
      <c r="J434">
        <f t="shared" si="57"/>
        <v>77</v>
      </c>
      <c r="K434">
        <f>RANK(J434,J$431:J$484,0)</f>
        <v>4</v>
      </c>
      <c r="L434" t="str">
        <f t="shared" si="58"/>
        <v>Grade 4 Girls Centennial A</v>
      </c>
    </row>
    <row r="435" spans="1:12" ht="12.75">
      <c r="A435">
        <v>5</v>
      </c>
      <c r="B435" t="s">
        <v>52</v>
      </c>
      <c r="C435">
        <v>17</v>
      </c>
      <c r="D435">
        <v>38</v>
      </c>
      <c r="E435">
        <v>40</v>
      </c>
      <c r="G435">
        <f t="shared" si="54"/>
        <v>34</v>
      </c>
      <c r="H435">
        <f t="shared" si="55"/>
        <v>13</v>
      </c>
      <c r="I435">
        <f t="shared" si="56"/>
        <v>11</v>
      </c>
      <c r="J435">
        <f t="shared" si="57"/>
        <v>58</v>
      </c>
      <c r="K435">
        <f>RANK(J435,J$431:J$484,0)</f>
        <v>5</v>
      </c>
      <c r="L435" t="str">
        <f t="shared" si="58"/>
        <v>Grade 4 Girls Wes Hosford A</v>
      </c>
    </row>
    <row r="436" spans="1:12" ht="12.75">
      <c r="A436">
        <v>6</v>
      </c>
      <c r="B436" t="s">
        <v>31</v>
      </c>
      <c r="C436">
        <v>14</v>
      </c>
      <c r="D436">
        <v>31</v>
      </c>
      <c r="E436">
        <v>59</v>
      </c>
      <c r="G436">
        <f t="shared" si="54"/>
        <v>37</v>
      </c>
      <c r="H436">
        <f t="shared" si="55"/>
        <v>20</v>
      </c>
      <c r="I436">
        <f t="shared" si="56"/>
        <v>1</v>
      </c>
      <c r="J436">
        <f t="shared" si="57"/>
        <v>58</v>
      </c>
      <c r="K436">
        <f>RANK(J436,J$431:J$484,0)</f>
        <v>5</v>
      </c>
      <c r="L436" t="str">
        <f t="shared" si="58"/>
        <v>Grade 4 Girls Belgravia A</v>
      </c>
    </row>
    <row r="437" spans="1:12" ht="12.75">
      <c r="A437">
        <v>7</v>
      </c>
      <c r="B437" t="s">
        <v>21</v>
      </c>
      <c r="C437">
        <v>29</v>
      </c>
      <c r="D437">
        <v>35</v>
      </c>
      <c r="E437">
        <v>51</v>
      </c>
      <c r="G437">
        <f t="shared" si="54"/>
        <v>22</v>
      </c>
      <c r="H437">
        <f t="shared" si="55"/>
        <v>16</v>
      </c>
      <c r="I437">
        <f t="shared" si="56"/>
        <v>1</v>
      </c>
      <c r="J437">
        <f t="shared" si="57"/>
        <v>39</v>
      </c>
      <c r="K437">
        <f>RANK(J437,J$431:J$484,0)</f>
        <v>10</v>
      </c>
      <c r="L437" t="str">
        <f t="shared" si="58"/>
        <v>Grade 4 Girls Pine Street B</v>
      </c>
    </row>
    <row r="438" spans="1:12" ht="12.75">
      <c r="A438">
        <v>8</v>
      </c>
      <c r="B438" t="s">
        <v>51</v>
      </c>
      <c r="C438">
        <v>19</v>
      </c>
      <c r="D438">
        <v>57</v>
      </c>
      <c r="E438">
        <v>58</v>
      </c>
      <c r="G438">
        <f t="shared" si="54"/>
        <v>32</v>
      </c>
      <c r="H438">
        <f t="shared" si="55"/>
        <v>1</v>
      </c>
      <c r="I438">
        <f t="shared" si="56"/>
        <v>1</v>
      </c>
      <c r="J438">
        <f t="shared" si="57"/>
        <v>34</v>
      </c>
      <c r="K438">
        <f>RANK(J438,J$431:J$484,0)</f>
        <v>12</v>
      </c>
      <c r="L438" t="str">
        <f t="shared" si="58"/>
        <v>Grade 4 Girls Westbrook A</v>
      </c>
    </row>
    <row r="439" spans="1:12" ht="12.75">
      <c r="A439">
        <v>9</v>
      </c>
      <c r="B439" t="s">
        <v>107</v>
      </c>
      <c r="C439">
        <v>22</v>
      </c>
      <c r="D439">
        <v>26</v>
      </c>
      <c r="E439">
        <v>89</v>
      </c>
      <c r="G439">
        <f t="shared" si="54"/>
        <v>29</v>
      </c>
      <c r="H439">
        <f t="shared" si="55"/>
        <v>25</v>
      </c>
      <c r="I439">
        <f t="shared" si="56"/>
        <v>1</v>
      </c>
      <c r="J439">
        <f t="shared" si="57"/>
        <v>55</v>
      </c>
      <c r="K439">
        <f>RANK(J439,J$431:J$484,0)</f>
        <v>7</v>
      </c>
      <c r="L439" t="str">
        <f t="shared" si="58"/>
        <v>Grade 4 Girls Lymburn School A</v>
      </c>
    </row>
    <row r="440" spans="1:12" ht="12.75">
      <c r="A440">
        <v>10</v>
      </c>
      <c r="B440" t="s">
        <v>5</v>
      </c>
      <c r="C440">
        <v>1</v>
      </c>
      <c r="D440">
        <v>62</v>
      </c>
      <c r="E440">
        <v>74</v>
      </c>
      <c r="G440">
        <f t="shared" si="54"/>
        <v>50</v>
      </c>
      <c r="H440">
        <f t="shared" si="55"/>
        <v>1</v>
      </c>
      <c r="I440">
        <f t="shared" si="56"/>
        <v>1</v>
      </c>
      <c r="J440">
        <f t="shared" si="57"/>
        <v>52</v>
      </c>
      <c r="K440">
        <f>RANK(J440,J$431:J$484,0)</f>
        <v>8</v>
      </c>
      <c r="L440" t="str">
        <f t="shared" si="58"/>
        <v>Grade 4 Girls Parkallen A</v>
      </c>
    </row>
    <row r="441" spans="1:12" ht="12.75">
      <c r="A441">
        <v>11</v>
      </c>
      <c r="B441" t="s">
        <v>12</v>
      </c>
      <c r="C441">
        <v>39</v>
      </c>
      <c r="D441">
        <v>43</v>
      </c>
      <c r="E441">
        <v>66</v>
      </c>
      <c r="G441">
        <f t="shared" si="54"/>
        <v>12</v>
      </c>
      <c r="H441">
        <f t="shared" si="55"/>
        <v>8</v>
      </c>
      <c r="I441">
        <f t="shared" si="56"/>
        <v>1</v>
      </c>
      <c r="J441">
        <f t="shared" si="57"/>
        <v>21</v>
      </c>
      <c r="K441">
        <f>RANK(J441,J$431:J$484,0)</f>
        <v>16</v>
      </c>
      <c r="L441" t="str">
        <f t="shared" si="58"/>
        <v>Grade 4 Girls Crestwood A</v>
      </c>
    </row>
    <row r="442" spans="1:12" ht="12.75">
      <c r="A442">
        <v>12</v>
      </c>
      <c r="B442" t="s">
        <v>53</v>
      </c>
      <c r="C442">
        <v>36</v>
      </c>
      <c r="D442">
        <v>48</v>
      </c>
      <c r="E442">
        <v>72</v>
      </c>
      <c r="G442">
        <f t="shared" si="54"/>
        <v>15</v>
      </c>
      <c r="H442">
        <f t="shared" si="55"/>
        <v>3</v>
      </c>
      <c r="I442">
        <f t="shared" si="56"/>
        <v>1</v>
      </c>
      <c r="J442">
        <f t="shared" si="57"/>
        <v>19</v>
      </c>
      <c r="K442">
        <f>RANK(J442,J$431:J$484,0)</f>
        <v>19</v>
      </c>
      <c r="L442" t="str">
        <f t="shared" si="58"/>
        <v>Grade 4 Girls Patricia Heights A</v>
      </c>
    </row>
    <row r="443" spans="1:12" ht="12.75">
      <c r="A443">
        <v>13</v>
      </c>
      <c r="B443" t="s">
        <v>125</v>
      </c>
      <c r="C443">
        <v>33</v>
      </c>
      <c r="D443">
        <v>52</v>
      </c>
      <c r="E443">
        <v>85</v>
      </c>
      <c r="G443">
        <f t="shared" si="54"/>
        <v>18</v>
      </c>
      <c r="H443">
        <f t="shared" si="55"/>
        <v>1</v>
      </c>
      <c r="I443">
        <f t="shared" si="56"/>
        <v>1</v>
      </c>
      <c r="J443">
        <f t="shared" si="57"/>
        <v>20</v>
      </c>
      <c r="K443">
        <f>RANK(J443,J$431:J$484,0)</f>
        <v>17</v>
      </c>
      <c r="L443" t="str">
        <f t="shared" si="58"/>
        <v>Grade 4 Girls Blessed Kateri A</v>
      </c>
    </row>
    <row r="444" spans="1:12" ht="12.75">
      <c r="A444">
        <v>14</v>
      </c>
      <c r="B444" t="s">
        <v>4</v>
      </c>
      <c r="C444">
        <v>9</v>
      </c>
      <c r="D444">
        <v>69</v>
      </c>
      <c r="E444">
        <v>93</v>
      </c>
      <c r="G444">
        <f t="shared" si="54"/>
        <v>42</v>
      </c>
      <c r="H444">
        <f t="shared" si="55"/>
        <v>1</v>
      </c>
      <c r="I444">
        <f t="shared" si="56"/>
        <v>1</v>
      </c>
      <c r="J444">
        <f t="shared" si="57"/>
        <v>44</v>
      </c>
      <c r="K444">
        <f>RANK(J444,J$431:J$484,0)</f>
        <v>9</v>
      </c>
      <c r="L444" t="str">
        <f t="shared" si="58"/>
        <v>Grade 4 Girls Earl Buxton A</v>
      </c>
    </row>
    <row r="445" spans="1:12" ht="12.75">
      <c r="A445">
        <v>15</v>
      </c>
      <c r="B445" t="s">
        <v>26</v>
      </c>
      <c r="C445">
        <v>21</v>
      </c>
      <c r="D445">
        <v>63</v>
      </c>
      <c r="E445">
        <v>97</v>
      </c>
      <c r="G445">
        <f t="shared" si="54"/>
        <v>30</v>
      </c>
      <c r="H445">
        <f t="shared" si="55"/>
        <v>1</v>
      </c>
      <c r="I445">
        <f t="shared" si="56"/>
        <v>1</v>
      </c>
      <c r="J445">
        <f t="shared" si="57"/>
        <v>32</v>
      </c>
      <c r="K445">
        <f>RANK(J445,J$431:J$484,0)</f>
        <v>14</v>
      </c>
      <c r="L445" t="str">
        <f t="shared" si="58"/>
        <v>Grade 4 Girls Win Ferguson A</v>
      </c>
    </row>
    <row r="446" spans="1:12" ht="12.75">
      <c r="A446">
        <v>16</v>
      </c>
      <c r="B446" s="11" t="s">
        <v>102</v>
      </c>
      <c r="C446">
        <v>24</v>
      </c>
      <c r="D446">
        <v>46</v>
      </c>
      <c r="E446">
        <v>113</v>
      </c>
      <c r="G446">
        <f t="shared" si="54"/>
        <v>27</v>
      </c>
      <c r="H446">
        <f t="shared" si="55"/>
        <v>5</v>
      </c>
      <c r="I446">
        <f t="shared" si="56"/>
        <v>1</v>
      </c>
      <c r="J446">
        <f t="shared" si="57"/>
        <v>33</v>
      </c>
      <c r="K446">
        <f>RANK(J446,J$431:J$484,0)</f>
        <v>13</v>
      </c>
      <c r="L446" t="str">
        <f t="shared" si="58"/>
        <v>Grade 4 Girls George P. Nicholson A</v>
      </c>
    </row>
    <row r="447" spans="1:12" ht="12.75">
      <c r="A447">
        <v>17</v>
      </c>
      <c r="B447" t="s">
        <v>110</v>
      </c>
      <c r="C447">
        <v>34</v>
      </c>
      <c r="D447">
        <v>49</v>
      </c>
      <c r="E447">
        <v>111</v>
      </c>
      <c r="G447">
        <f t="shared" si="54"/>
        <v>17</v>
      </c>
      <c r="H447">
        <f t="shared" si="55"/>
        <v>2</v>
      </c>
      <c r="I447">
        <f t="shared" si="56"/>
        <v>1</v>
      </c>
      <c r="J447">
        <f t="shared" si="57"/>
        <v>20</v>
      </c>
      <c r="K447">
        <f>RANK(J447,J$431:J$484,0)</f>
        <v>17</v>
      </c>
      <c r="L447" t="str">
        <f t="shared" si="58"/>
        <v>Grade 4 Girls Crawford Plains A</v>
      </c>
    </row>
    <row r="448" spans="1:12" ht="12.75">
      <c r="A448">
        <v>18</v>
      </c>
      <c r="B448" t="s">
        <v>14</v>
      </c>
      <c r="C448">
        <v>64</v>
      </c>
      <c r="D448">
        <v>65</v>
      </c>
      <c r="E448">
        <v>71</v>
      </c>
      <c r="G448">
        <f t="shared" si="54"/>
        <v>1</v>
      </c>
      <c r="H448">
        <f t="shared" si="55"/>
        <v>1</v>
      </c>
      <c r="I448">
        <f t="shared" si="56"/>
        <v>1</v>
      </c>
      <c r="J448">
        <f t="shared" si="57"/>
        <v>3</v>
      </c>
      <c r="K448">
        <f>RANK(J448,J$431:J$484,0)</f>
        <v>21</v>
      </c>
      <c r="L448" t="str">
        <f t="shared" si="58"/>
        <v>Grade 4 Girls Strathcona Christian Ac B</v>
      </c>
    </row>
    <row r="449" spans="1:12" ht="12.75">
      <c r="A449">
        <v>19</v>
      </c>
      <c r="B449" t="s">
        <v>55</v>
      </c>
      <c r="C449">
        <v>18</v>
      </c>
      <c r="D449">
        <v>88</v>
      </c>
      <c r="E449">
        <v>99</v>
      </c>
      <c r="G449">
        <f t="shared" si="54"/>
        <v>33</v>
      </c>
      <c r="H449">
        <f t="shared" si="55"/>
        <v>1</v>
      </c>
      <c r="I449">
        <f t="shared" si="56"/>
        <v>1</v>
      </c>
      <c r="J449">
        <f t="shared" si="57"/>
        <v>35</v>
      </c>
      <c r="K449">
        <f>RANK(J449,J$431:J$484,0)</f>
        <v>11</v>
      </c>
      <c r="L449" t="str">
        <f t="shared" si="58"/>
        <v>Grade 4 Girls Richard Secord A</v>
      </c>
    </row>
    <row r="450" spans="1:12" ht="12.75">
      <c r="A450">
        <v>20</v>
      </c>
      <c r="B450" t="s">
        <v>40</v>
      </c>
      <c r="C450">
        <v>54</v>
      </c>
      <c r="D450">
        <v>61</v>
      </c>
      <c r="E450">
        <v>91</v>
      </c>
      <c r="G450">
        <f t="shared" si="54"/>
        <v>1</v>
      </c>
      <c r="H450">
        <f t="shared" si="55"/>
        <v>1</v>
      </c>
      <c r="I450">
        <f t="shared" si="56"/>
        <v>1</v>
      </c>
      <c r="J450">
        <f t="shared" si="57"/>
        <v>3</v>
      </c>
      <c r="K450">
        <f>RANK(J450,J$431:J$484,0)</f>
        <v>21</v>
      </c>
      <c r="L450" t="str">
        <f t="shared" si="58"/>
        <v>Grade 4 Girls Centennial B</v>
      </c>
    </row>
    <row r="451" spans="1:12" ht="12.75">
      <c r="A451">
        <v>21</v>
      </c>
      <c r="B451" t="s">
        <v>109</v>
      </c>
      <c r="C451">
        <v>28</v>
      </c>
      <c r="D451">
        <v>56</v>
      </c>
      <c r="E451">
        <v>147</v>
      </c>
      <c r="G451">
        <f t="shared" si="54"/>
        <v>23</v>
      </c>
      <c r="H451">
        <f t="shared" si="55"/>
        <v>1</v>
      </c>
      <c r="I451">
        <f t="shared" si="56"/>
        <v>1</v>
      </c>
      <c r="J451">
        <f t="shared" si="57"/>
        <v>25</v>
      </c>
      <c r="K451">
        <f>RANK(J451,J$431:J$484,0)</f>
        <v>15</v>
      </c>
      <c r="L451" t="str">
        <f t="shared" si="58"/>
        <v>Grade 4 Girls Mary Hanley A</v>
      </c>
    </row>
    <row r="452" spans="1:12" ht="12.75">
      <c r="A452">
        <v>22</v>
      </c>
      <c r="B452" t="s">
        <v>115</v>
      </c>
      <c r="C452">
        <v>37</v>
      </c>
      <c r="D452">
        <v>75</v>
      </c>
      <c r="E452">
        <v>131</v>
      </c>
      <c r="G452">
        <f t="shared" si="54"/>
        <v>14</v>
      </c>
      <c r="H452">
        <f t="shared" si="55"/>
        <v>1</v>
      </c>
      <c r="I452">
        <f t="shared" si="56"/>
        <v>1</v>
      </c>
      <c r="J452">
        <f t="shared" si="57"/>
        <v>16</v>
      </c>
      <c r="K452">
        <f>RANK(J452,J$431:J$484,0)</f>
        <v>20</v>
      </c>
      <c r="L452" t="str">
        <f t="shared" si="58"/>
        <v>Grade 4 Girls Menisa A</v>
      </c>
    </row>
    <row r="453" spans="1:12" ht="12.75">
      <c r="A453">
        <v>23</v>
      </c>
      <c r="B453" s="11" t="s">
        <v>16</v>
      </c>
      <c r="C453">
        <v>79</v>
      </c>
      <c r="D453">
        <v>86</v>
      </c>
      <c r="E453">
        <v>94</v>
      </c>
      <c r="G453">
        <f t="shared" si="54"/>
        <v>1</v>
      </c>
      <c r="H453">
        <f t="shared" si="55"/>
        <v>1</v>
      </c>
      <c r="I453">
        <f t="shared" si="56"/>
        <v>1</v>
      </c>
      <c r="J453">
        <f t="shared" si="57"/>
        <v>3</v>
      </c>
      <c r="K453">
        <f>RANK(J453,J$431:J$484,0)</f>
        <v>21</v>
      </c>
      <c r="L453" t="str">
        <f t="shared" si="58"/>
        <v>Grade 4 Girls Edmonton Christian West A</v>
      </c>
    </row>
    <row r="454" spans="1:12" ht="12.75">
      <c r="A454">
        <v>24</v>
      </c>
      <c r="B454" t="s">
        <v>54</v>
      </c>
      <c r="C454">
        <v>55</v>
      </c>
      <c r="D454">
        <v>60</v>
      </c>
      <c r="E454">
        <v>161</v>
      </c>
      <c r="G454">
        <f t="shared" si="54"/>
        <v>1</v>
      </c>
      <c r="H454">
        <f t="shared" si="55"/>
        <v>1</v>
      </c>
      <c r="I454">
        <f t="shared" si="56"/>
        <v>1</v>
      </c>
      <c r="J454">
        <f t="shared" si="57"/>
        <v>3</v>
      </c>
      <c r="K454">
        <f>RANK(J454,J$431:J$484,0)</f>
        <v>21</v>
      </c>
      <c r="L454" t="str">
        <f t="shared" si="58"/>
        <v>Grade 4 Girls Uncas A</v>
      </c>
    </row>
    <row r="455" spans="1:12" ht="12.75">
      <c r="A455">
        <v>25</v>
      </c>
      <c r="B455" t="s">
        <v>41</v>
      </c>
      <c r="C455">
        <v>73</v>
      </c>
      <c r="D455">
        <v>102</v>
      </c>
      <c r="E455">
        <v>103</v>
      </c>
      <c r="G455">
        <f t="shared" si="54"/>
        <v>1</v>
      </c>
      <c r="H455">
        <f t="shared" si="55"/>
        <v>1</v>
      </c>
      <c r="I455">
        <f t="shared" si="56"/>
        <v>1</v>
      </c>
      <c r="J455">
        <f t="shared" si="57"/>
        <v>3</v>
      </c>
      <c r="K455">
        <f>RANK(J455,J$431:J$484,0)</f>
        <v>21</v>
      </c>
      <c r="L455" t="str">
        <f t="shared" si="58"/>
        <v>Grade 4 Girls Pine Street C</v>
      </c>
    </row>
    <row r="456" spans="1:12" ht="12.75">
      <c r="A456">
        <v>26</v>
      </c>
      <c r="B456" t="s">
        <v>126</v>
      </c>
      <c r="C456">
        <v>50</v>
      </c>
      <c r="D456">
        <v>106</v>
      </c>
      <c r="E456">
        <v>129</v>
      </c>
      <c r="G456">
        <f t="shared" si="54"/>
        <v>1</v>
      </c>
      <c r="H456">
        <f t="shared" si="55"/>
        <v>1</v>
      </c>
      <c r="I456">
        <f t="shared" si="56"/>
        <v>1</v>
      </c>
      <c r="J456">
        <f t="shared" si="57"/>
        <v>3</v>
      </c>
      <c r="K456">
        <f>RANK(J456,J$431:J$484,0)</f>
        <v>21</v>
      </c>
      <c r="L456" t="str">
        <f t="shared" si="58"/>
        <v>Grade 4 Girls Ellerslie Campus A</v>
      </c>
    </row>
    <row r="457" spans="1:12" ht="12.75">
      <c r="A457">
        <v>27</v>
      </c>
      <c r="B457" t="s">
        <v>19</v>
      </c>
      <c r="C457">
        <v>87</v>
      </c>
      <c r="D457">
        <v>98</v>
      </c>
      <c r="E457">
        <v>101</v>
      </c>
      <c r="G457">
        <f t="shared" si="54"/>
        <v>1</v>
      </c>
      <c r="H457">
        <f t="shared" si="55"/>
        <v>1</v>
      </c>
      <c r="I457">
        <f t="shared" si="56"/>
        <v>1</v>
      </c>
      <c r="J457">
        <f t="shared" si="57"/>
        <v>3</v>
      </c>
      <c r="K457">
        <f>RANK(J457,J$431:J$484,0)</f>
        <v>21</v>
      </c>
      <c r="L457" t="str">
        <f t="shared" si="58"/>
        <v>Grade 4 Girls Strathcona Christian Ac C</v>
      </c>
    </row>
    <row r="458" spans="1:12" ht="12.75">
      <c r="A458">
        <v>28</v>
      </c>
      <c r="B458" t="s">
        <v>75</v>
      </c>
      <c r="C458">
        <v>68</v>
      </c>
      <c r="D458">
        <v>92</v>
      </c>
      <c r="E458">
        <v>130</v>
      </c>
      <c r="G458">
        <f t="shared" si="54"/>
        <v>1</v>
      </c>
      <c r="H458">
        <f t="shared" si="55"/>
        <v>1</v>
      </c>
      <c r="I458">
        <f t="shared" si="56"/>
        <v>1</v>
      </c>
      <c r="J458">
        <f t="shared" si="57"/>
        <v>3</v>
      </c>
      <c r="K458">
        <f>RANK(J458,J$431:J$484,0)</f>
        <v>21</v>
      </c>
      <c r="L458" t="str">
        <f t="shared" si="58"/>
        <v>Grade 4 Girls Belgravia B</v>
      </c>
    </row>
    <row r="459" spans="1:12" ht="12.75">
      <c r="A459">
        <v>29</v>
      </c>
      <c r="B459" t="s">
        <v>20</v>
      </c>
      <c r="C459">
        <v>80</v>
      </c>
      <c r="D459">
        <v>81</v>
      </c>
      <c r="E459">
        <v>157</v>
      </c>
      <c r="G459">
        <f t="shared" si="54"/>
        <v>1</v>
      </c>
      <c r="H459">
        <f t="shared" si="55"/>
        <v>1</v>
      </c>
      <c r="I459">
        <f t="shared" si="56"/>
        <v>1</v>
      </c>
      <c r="J459">
        <f t="shared" si="57"/>
        <v>3</v>
      </c>
      <c r="K459">
        <f>RANK(J459,J$431:J$484,0)</f>
        <v>21</v>
      </c>
      <c r="L459" t="str">
        <f t="shared" si="58"/>
        <v>Grade 4 Girls Michael A. Kostek B</v>
      </c>
    </row>
    <row r="460" spans="1:12" ht="12.75">
      <c r="A460">
        <v>30</v>
      </c>
      <c r="B460" t="s">
        <v>57</v>
      </c>
      <c r="C460">
        <v>84</v>
      </c>
      <c r="D460">
        <v>95</v>
      </c>
      <c r="E460">
        <v>143</v>
      </c>
      <c r="G460">
        <f t="shared" si="54"/>
        <v>1</v>
      </c>
      <c r="H460">
        <f t="shared" si="55"/>
        <v>1</v>
      </c>
      <c r="I460">
        <f t="shared" si="56"/>
        <v>1</v>
      </c>
      <c r="J460">
        <f t="shared" si="57"/>
        <v>3</v>
      </c>
      <c r="K460">
        <f>RANK(J460,J$431:J$484,0)</f>
        <v>21</v>
      </c>
      <c r="L460" t="str">
        <f t="shared" si="58"/>
        <v>Grade 4 Girls Wes Hosford B</v>
      </c>
    </row>
    <row r="461" spans="1:12" ht="12.75">
      <c r="A461">
        <v>31</v>
      </c>
      <c r="B461" t="s">
        <v>64</v>
      </c>
      <c r="C461">
        <v>76</v>
      </c>
      <c r="D461">
        <v>105</v>
      </c>
      <c r="E461">
        <v>144</v>
      </c>
      <c r="G461">
        <f t="shared" si="54"/>
        <v>1</v>
      </c>
      <c r="H461">
        <f t="shared" si="55"/>
        <v>1</v>
      </c>
      <c r="I461">
        <f t="shared" si="56"/>
        <v>1</v>
      </c>
      <c r="J461">
        <f t="shared" si="57"/>
        <v>3</v>
      </c>
      <c r="K461">
        <f>RANK(J461,J$431:J$484,0)</f>
        <v>21</v>
      </c>
      <c r="L461" t="str">
        <f t="shared" si="58"/>
        <v>Grade 4 Girls Westbrook B</v>
      </c>
    </row>
    <row r="462" spans="1:12" ht="12.75">
      <c r="A462">
        <v>32</v>
      </c>
      <c r="B462" t="s">
        <v>35</v>
      </c>
      <c r="C462">
        <v>77</v>
      </c>
      <c r="D462">
        <v>122</v>
      </c>
      <c r="E462">
        <v>128</v>
      </c>
      <c r="G462">
        <f t="shared" si="54"/>
        <v>1</v>
      </c>
      <c r="H462">
        <f t="shared" si="55"/>
        <v>1</v>
      </c>
      <c r="I462">
        <f t="shared" si="56"/>
        <v>1</v>
      </c>
      <c r="J462">
        <f t="shared" si="57"/>
        <v>3</v>
      </c>
      <c r="K462">
        <f>RANK(J462,J$431:J$484,0)</f>
        <v>21</v>
      </c>
      <c r="L462" t="str">
        <f t="shared" si="58"/>
        <v>Grade 4 Girls King Edward A</v>
      </c>
    </row>
    <row r="463" spans="1:12" ht="12.75">
      <c r="A463">
        <v>33</v>
      </c>
      <c r="B463" s="11" t="s">
        <v>79</v>
      </c>
      <c r="C463">
        <v>70</v>
      </c>
      <c r="D463">
        <v>115</v>
      </c>
      <c r="E463">
        <v>166</v>
      </c>
      <c r="G463">
        <f t="shared" si="54"/>
        <v>1</v>
      </c>
      <c r="H463">
        <f t="shared" si="55"/>
        <v>1</v>
      </c>
      <c r="I463">
        <f t="shared" si="56"/>
        <v>1</v>
      </c>
      <c r="J463">
        <f t="shared" si="57"/>
        <v>3</v>
      </c>
      <c r="K463">
        <f>RANK(J463,J$431:J$484,0)</f>
        <v>21</v>
      </c>
      <c r="L463" t="str">
        <f t="shared" si="58"/>
        <v>Grade 4 Girls Keheewin A</v>
      </c>
    </row>
    <row r="464" spans="1:12" ht="12.75">
      <c r="A464">
        <v>34</v>
      </c>
      <c r="B464" t="s">
        <v>59</v>
      </c>
      <c r="C464">
        <v>107</v>
      </c>
      <c r="D464">
        <v>121</v>
      </c>
      <c r="E464">
        <v>125</v>
      </c>
      <c r="G464">
        <f t="shared" si="54"/>
        <v>1</v>
      </c>
      <c r="H464">
        <f t="shared" si="55"/>
        <v>1</v>
      </c>
      <c r="I464">
        <f t="shared" si="56"/>
        <v>1</v>
      </c>
      <c r="J464">
        <f t="shared" si="57"/>
        <v>3</v>
      </c>
      <c r="K464">
        <f>RANK(J464,J$431:J$484,0)</f>
        <v>21</v>
      </c>
      <c r="L464" t="str">
        <f t="shared" si="58"/>
        <v>Grade 4 Girls Pine Street D</v>
      </c>
    </row>
    <row r="465" spans="1:12" ht="12.75">
      <c r="A465">
        <v>35</v>
      </c>
      <c r="B465" t="s">
        <v>127</v>
      </c>
      <c r="C465">
        <v>108</v>
      </c>
      <c r="D465">
        <v>123</v>
      </c>
      <c r="E465">
        <v>138</v>
      </c>
      <c r="G465">
        <f t="shared" si="54"/>
        <v>1</v>
      </c>
      <c r="H465">
        <f t="shared" si="55"/>
        <v>1</v>
      </c>
      <c r="I465">
        <f t="shared" si="56"/>
        <v>1</v>
      </c>
      <c r="J465">
        <f t="shared" si="57"/>
        <v>3</v>
      </c>
      <c r="K465">
        <f>RANK(J465,J$431:J$484,0)</f>
        <v>21</v>
      </c>
      <c r="L465" t="str">
        <f t="shared" si="58"/>
        <v>Grade 4 Girls Elizabeth Finch A</v>
      </c>
    </row>
    <row r="466" spans="1:12" ht="12.75">
      <c r="A466">
        <v>36</v>
      </c>
      <c r="B466" s="11" t="s">
        <v>11</v>
      </c>
      <c r="C466">
        <v>109</v>
      </c>
      <c r="D466">
        <v>112</v>
      </c>
      <c r="E466">
        <v>149</v>
      </c>
      <c r="G466">
        <f t="shared" si="54"/>
        <v>1</v>
      </c>
      <c r="H466">
        <f t="shared" si="55"/>
        <v>1</v>
      </c>
      <c r="I466">
        <f t="shared" si="56"/>
        <v>1</v>
      </c>
      <c r="J466">
        <f t="shared" si="57"/>
        <v>3</v>
      </c>
      <c r="K466">
        <f>RANK(J466,J$431:J$484,0)</f>
        <v>21</v>
      </c>
      <c r="L466" t="str">
        <f t="shared" si="58"/>
        <v>Grade 4 Girls Meadowlark Christian A</v>
      </c>
    </row>
    <row r="467" spans="1:12" ht="12.75">
      <c r="A467">
        <v>37</v>
      </c>
      <c r="B467" t="s">
        <v>113</v>
      </c>
      <c r="C467">
        <v>83</v>
      </c>
      <c r="D467">
        <v>140</v>
      </c>
      <c r="E467">
        <v>154</v>
      </c>
      <c r="G467">
        <f t="shared" si="54"/>
        <v>1</v>
      </c>
      <c r="H467">
        <f t="shared" si="55"/>
        <v>1</v>
      </c>
      <c r="I467">
        <f t="shared" si="56"/>
        <v>1</v>
      </c>
      <c r="J467">
        <f t="shared" si="57"/>
        <v>3</v>
      </c>
      <c r="K467">
        <f>RANK(J467,J$431:J$484,0)</f>
        <v>21</v>
      </c>
      <c r="L467" t="str">
        <f t="shared" si="58"/>
        <v>Grade 4 Girls St. Clement School A</v>
      </c>
    </row>
    <row r="468" spans="1:12" ht="12.75">
      <c r="A468">
        <v>38</v>
      </c>
      <c r="B468" t="s">
        <v>28</v>
      </c>
      <c r="C468">
        <v>104</v>
      </c>
      <c r="D468">
        <v>126</v>
      </c>
      <c r="E468">
        <v>150</v>
      </c>
      <c r="G468">
        <f t="shared" si="54"/>
        <v>1</v>
      </c>
      <c r="H468">
        <f t="shared" si="55"/>
        <v>1</v>
      </c>
      <c r="I468">
        <f t="shared" si="56"/>
        <v>1</v>
      </c>
      <c r="J468">
        <f t="shared" si="57"/>
        <v>3</v>
      </c>
      <c r="K468">
        <f>RANK(J468,J$431:J$484,0)</f>
        <v>21</v>
      </c>
      <c r="L468" t="str">
        <f t="shared" si="58"/>
        <v>Grade 4 Girls Strathcona Christian Ac D</v>
      </c>
    </row>
    <row r="469" spans="1:12" ht="12.75">
      <c r="A469">
        <v>39</v>
      </c>
      <c r="B469" t="s">
        <v>128</v>
      </c>
      <c r="C469">
        <v>117</v>
      </c>
      <c r="D469">
        <v>119</v>
      </c>
      <c r="E469">
        <v>146</v>
      </c>
      <c r="G469">
        <f t="shared" si="54"/>
        <v>1</v>
      </c>
      <c r="H469">
        <f t="shared" si="55"/>
        <v>1</v>
      </c>
      <c r="I469">
        <f t="shared" si="56"/>
        <v>1</v>
      </c>
      <c r="J469">
        <f t="shared" si="57"/>
        <v>3</v>
      </c>
      <c r="K469">
        <f>RANK(J469,J$431:J$484,0)</f>
        <v>21</v>
      </c>
      <c r="L469" t="str">
        <f t="shared" si="58"/>
        <v>Grade 4 Girls Dunluce A</v>
      </c>
    </row>
    <row r="470" spans="1:12" ht="12.75">
      <c r="A470">
        <v>40</v>
      </c>
      <c r="B470" t="s">
        <v>129</v>
      </c>
      <c r="C470">
        <v>78</v>
      </c>
      <c r="D470">
        <v>132</v>
      </c>
      <c r="E470">
        <v>190</v>
      </c>
      <c r="G470">
        <f t="shared" si="54"/>
        <v>1</v>
      </c>
      <c r="H470">
        <f t="shared" si="55"/>
        <v>1</v>
      </c>
      <c r="I470">
        <f t="shared" si="56"/>
        <v>1</v>
      </c>
      <c r="J470">
        <f t="shared" si="57"/>
        <v>3</v>
      </c>
      <c r="K470">
        <f>RANK(J470,J$431:J$484,0)</f>
        <v>21</v>
      </c>
      <c r="L470" t="str">
        <f t="shared" si="58"/>
        <v>Grade 4 Girls Holyrood A</v>
      </c>
    </row>
    <row r="471" spans="1:12" ht="12.75">
      <c r="A471">
        <v>41</v>
      </c>
      <c r="B471" t="s">
        <v>45</v>
      </c>
      <c r="C471">
        <v>127</v>
      </c>
      <c r="D471">
        <v>136</v>
      </c>
      <c r="E471">
        <v>145</v>
      </c>
      <c r="G471">
        <f t="shared" si="54"/>
        <v>1</v>
      </c>
      <c r="H471">
        <f t="shared" si="55"/>
        <v>1</v>
      </c>
      <c r="I471">
        <f t="shared" si="56"/>
        <v>1</v>
      </c>
      <c r="J471">
        <f t="shared" si="57"/>
        <v>3</v>
      </c>
      <c r="K471">
        <f>RANK(J471,J$431:J$484,0)</f>
        <v>21</v>
      </c>
      <c r="L471" t="str">
        <f t="shared" si="58"/>
        <v>Grade 4 Girls Centennial C</v>
      </c>
    </row>
    <row r="472" spans="1:12" ht="12.75">
      <c r="A472">
        <v>42</v>
      </c>
      <c r="B472" t="s">
        <v>130</v>
      </c>
      <c r="C472">
        <v>139</v>
      </c>
      <c r="D472">
        <v>152</v>
      </c>
      <c r="E472">
        <v>153</v>
      </c>
      <c r="G472">
        <f t="shared" si="54"/>
        <v>1</v>
      </c>
      <c r="H472">
        <f t="shared" si="55"/>
        <v>1</v>
      </c>
      <c r="I472">
        <f t="shared" si="56"/>
        <v>1</v>
      </c>
      <c r="J472">
        <f t="shared" si="57"/>
        <v>3</v>
      </c>
      <c r="K472">
        <f>RANK(J472,J$431:J$484,0)</f>
        <v>21</v>
      </c>
      <c r="L472" t="str">
        <f t="shared" si="58"/>
        <v>Grade 4 Girls Menisa B</v>
      </c>
    </row>
    <row r="473" spans="1:12" ht="12.75">
      <c r="A473">
        <v>43</v>
      </c>
      <c r="B473" t="s">
        <v>25</v>
      </c>
      <c r="C473">
        <v>120</v>
      </c>
      <c r="D473">
        <v>135</v>
      </c>
      <c r="E473">
        <v>206</v>
      </c>
      <c r="G473">
        <f t="shared" si="54"/>
        <v>1</v>
      </c>
      <c r="H473">
        <f t="shared" si="55"/>
        <v>1</v>
      </c>
      <c r="I473">
        <f t="shared" si="56"/>
        <v>1</v>
      </c>
      <c r="J473">
        <f t="shared" si="57"/>
        <v>3</v>
      </c>
      <c r="K473">
        <f>RANK(J473,J$431:J$484,0)</f>
        <v>21</v>
      </c>
      <c r="L473" t="str">
        <f t="shared" si="58"/>
        <v>Grade 4 Girls Earl Buxton B</v>
      </c>
    </row>
    <row r="474" spans="1:12" ht="12.75">
      <c r="A474">
        <v>44</v>
      </c>
      <c r="B474" s="11" t="s">
        <v>56</v>
      </c>
      <c r="C474">
        <v>96</v>
      </c>
      <c r="D474">
        <v>159</v>
      </c>
      <c r="E474">
        <v>210</v>
      </c>
      <c r="G474">
        <f t="shared" si="54"/>
        <v>1</v>
      </c>
      <c r="H474">
        <f t="shared" si="55"/>
        <v>1</v>
      </c>
      <c r="I474">
        <f t="shared" si="56"/>
        <v>1</v>
      </c>
      <c r="J474">
        <f t="shared" si="57"/>
        <v>3</v>
      </c>
      <c r="K474">
        <f>RANK(J474,J$431:J$484,0)</f>
        <v>21</v>
      </c>
      <c r="L474" t="str">
        <f t="shared" si="58"/>
        <v>Grade 4 Girls Fraser A</v>
      </c>
    </row>
    <row r="475" spans="1:12" ht="12.75">
      <c r="A475">
        <v>45</v>
      </c>
      <c r="B475" s="11" t="s">
        <v>10</v>
      </c>
      <c r="C475">
        <v>137</v>
      </c>
      <c r="D475">
        <v>158</v>
      </c>
      <c r="E475">
        <v>177</v>
      </c>
      <c r="G475">
        <f t="shared" si="54"/>
        <v>1</v>
      </c>
      <c r="H475">
        <f t="shared" si="55"/>
        <v>1</v>
      </c>
      <c r="I475">
        <f t="shared" si="56"/>
        <v>1</v>
      </c>
      <c r="J475">
        <f t="shared" si="57"/>
        <v>3</v>
      </c>
      <c r="K475">
        <f>RANK(J475,J$431:J$484,0)</f>
        <v>21</v>
      </c>
      <c r="L475" t="str">
        <f t="shared" si="58"/>
        <v>Grade 4 Girls Victoria A</v>
      </c>
    </row>
    <row r="476" spans="1:12" ht="12.75">
      <c r="A476">
        <v>46</v>
      </c>
      <c r="B476" t="s">
        <v>131</v>
      </c>
      <c r="C476">
        <v>148</v>
      </c>
      <c r="D476">
        <v>165</v>
      </c>
      <c r="E476">
        <v>175</v>
      </c>
      <c r="G476">
        <f t="shared" si="54"/>
        <v>1</v>
      </c>
      <c r="H476">
        <f t="shared" si="55"/>
        <v>1</v>
      </c>
      <c r="I476">
        <f t="shared" si="56"/>
        <v>1</v>
      </c>
      <c r="J476">
        <f t="shared" si="57"/>
        <v>3</v>
      </c>
      <c r="K476">
        <f>RANK(J476,J$431:J$484,0)</f>
        <v>21</v>
      </c>
      <c r="L476" t="str">
        <f t="shared" si="58"/>
        <v>Grade 4 Girls Richard Secord B</v>
      </c>
    </row>
    <row r="477" spans="1:12" ht="12.75">
      <c r="A477">
        <v>47</v>
      </c>
      <c r="B477" t="s">
        <v>132</v>
      </c>
      <c r="C477">
        <v>133</v>
      </c>
      <c r="D477">
        <v>179</v>
      </c>
      <c r="E477">
        <v>185</v>
      </c>
      <c r="G477">
        <f t="shared" si="54"/>
        <v>1</v>
      </c>
      <c r="H477">
        <f t="shared" si="55"/>
        <v>1</v>
      </c>
      <c r="I477">
        <f t="shared" si="56"/>
        <v>1</v>
      </c>
      <c r="J477">
        <f t="shared" si="57"/>
        <v>3</v>
      </c>
      <c r="K477">
        <f>RANK(J477,J$431:J$484,0)</f>
        <v>21</v>
      </c>
      <c r="L477" t="str">
        <f t="shared" si="58"/>
        <v>Grade 4 Girls Lymburn School B</v>
      </c>
    </row>
    <row r="478" spans="1:12" ht="12.75">
      <c r="A478">
        <v>48</v>
      </c>
      <c r="B478" t="s">
        <v>133</v>
      </c>
      <c r="C478">
        <v>156</v>
      </c>
      <c r="D478">
        <v>164</v>
      </c>
      <c r="E478">
        <v>183</v>
      </c>
      <c r="G478">
        <f t="shared" si="54"/>
        <v>1</v>
      </c>
      <c r="H478">
        <f t="shared" si="55"/>
        <v>1</v>
      </c>
      <c r="I478">
        <f t="shared" si="56"/>
        <v>1</v>
      </c>
      <c r="J478">
        <f t="shared" si="57"/>
        <v>3</v>
      </c>
      <c r="K478">
        <f>RANK(J478,J$431:J$484,0)</f>
        <v>21</v>
      </c>
      <c r="L478" t="str">
        <f t="shared" si="58"/>
        <v>Grade 4 Girls Dunluce B</v>
      </c>
    </row>
    <row r="479" spans="1:12" ht="12.75">
      <c r="A479">
        <v>49</v>
      </c>
      <c r="B479" t="s">
        <v>60</v>
      </c>
      <c r="C479">
        <v>167</v>
      </c>
      <c r="D479">
        <v>170</v>
      </c>
      <c r="E479">
        <v>173</v>
      </c>
      <c r="G479">
        <f t="shared" si="54"/>
        <v>1</v>
      </c>
      <c r="H479">
        <f t="shared" si="55"/>
        <v>1</v>
      </c>
      <c r="I479">
        <f t="shared" si="56"/>
        <v>1</v>
      </c>
      <c r="J479">
        <f t="shared" si="57"/>
        <v>3</v>
      </c>
      <c r="K479">
        <f>RANK(J479,J$431:J$484,0)</f>
        <v>21</v>
      </c>
      <c r="L479" t="str">
        <f t="shared" si="58"/>
        <v>Grade 4 Girls Wes Hosford C</v>
      </c>
    </row>
    <row r="480" spans="1:12" ht="12.75">
      <c r="A480">
        <v>50</v>
      </c>
      <c r="B480" t="s">
        <v>134</v>
      </c>
      <c r="C480">
        <v>163</v>
      </c>
      <c r="D480">
        <v>181</v>
      </c>
      <c r="E480">
        <v>189</v>
      </c>
      <c r="G480">
        <f t="shared" si="54"/>
        <v>1</v>
      </c>
      <c r="H480">
        <f t="shared" si="55"/>
        <v>1</v>
      </c>
      <c r="I480">
        <f t="shared" si="56"/>
        <v>1</v>
      </c>
      <c r="J480">
        <f t="shared" si="57"/>
        <v>3</v>
      </c>
      <c r="K480">
        <f>RANK(J480,J$431:J$484,0)</f>
        <v>21</v>
      </c>
      <c r="L480" t="str">
        <f t="shared" si="58"/>
        <v>Grade 4 Girls Crawford Plains B</v>
      </c>
    </row>
    <row r="481" spans="1:12" ht="12.75">
      <c r="A481">
        <v>51</v>
      </c>
      <c r="B481" t="s">
        <v>112</v>
      </c>
      <c r="C481">
        <v>174</v>
      </c>
      <c r="D481">
        <v>193</v>
      </c>
      <c r="E481">
        <v>194</v>
      </c>
      <c r="G481">
        <f t="shared" si="54"/>
        <v>1</v>
      </c>
      <c r="H481">
        <f t="shared" si="55"/>
        <v>1</v>
      </c>
      <c r="I481">
        <f t="shared" si="56"/>
        <v>1</v>
      </c>
      <c r="J481">
        <f t="shared" si="57"/>
        <v>3</v>
      </c>
      <c r="K481">
        <f>RANK(J481,J$431:J$484,0)</f>
        <v>21</v>
      </c>
      <c r="L481" t="str">
        <f t="shared" si="58"/>
        <v>Grade 4 Girls Mary Hanley B</v>
      </c>
    </row>
    <row r="482" spans="1:12" ht="12.75">
      <c r="A482">
        <v>52</v>
      </c>
      <c r="B482" t="s">
        <v>123</v>
      </c>
      <c r="C482">
        <v>196</v>
      </c>
      <c r="D482">
        <v>197</v>
      </c>
      <c r="E482">
        <v>204</v>
      </c>
      <c r="G482">
        <f t="shared" si="54"/>
        <v>1</v>
      </c>
      <c r="H482">
        <f t="shared" si="55"/>
        <v>1</v>
      </c>
      <c r="I482">
        <f t="shared" si="56"/>
        <v>1</v>
      </c>
      <c r="J482">
        <f t="shared" si="57"/>
        <v>3</v>
      </c>
      <c r="K482">
        <f>RANK(J482,J$431:J$484,0)</f>
        <v>21</v>
      </c>
      <c r="L482" t="str">
        <f t="shared" si="58"/>
        <v>Grade 4 Girls Mary Hanley C</v>
      </c>
    </row>
    <row r="483" spans="1:12" ht="12.75">
      <c r="A483">
        <v>53</v>
      </c>
      <c r="B483" t="s">
        <v>135</v>
      </c>
      <c r="C483">
        <v>188</v>
      </c>
      <c r="D483">
        <v>201</v>
      </c>
      <c r="E483">
        <v>208</v>
      </c>
      <c r="G483">
        <f t="shared" si="54"/>
        <v>1</v>
      </c>
      <c r="H483">
        <f t="shared" si="55"/>
        <v>1</v>
      </c>
      <c r="I483">
        <f t="shared" si="56"/>
        <v>1</v>
      </c>
      <c r="J483">
        <f t="shared" si="57"/>
        <v>3</v>
      </c>
      <c r="K483">
        <f>RANK(J483,J$431:J$484,0)</f>
        <v>21</v>
      </c>
      <c r="L483" t="str">
        <f t="shared" si="58"/>
        <v>Grade 4 Girls Dunluce C</v>
      </c>
    </row>
    <row r="484" spans="1:12" ht="12.75">
      <c r="A484">
        <v>54</v>
      </c>
      <c r="B484" s="11" t="s">
        <v>32</v>
      </c>
      <c r="C484">
        <v>182</v>
      </c>
      <c r="D484">
        <v>205</v>
      </c>
      <c r="E484">
        <v>211</v>
      </c>
      <c r="G484">
        <f t="shared" si="54"/>
        <v>1</v>
      </c>
      <c r="H484">
        <f t="shared" si="55"/>
        <v>1</v>
      </c>
      <c r="I484">
        <f t="shared" si="56"/>
        <v>1</v>
      </c>
      <c r="J484">
        <f t="shared" si="57"/>
        <v>3</v>
      </c>
      <c r="K484">
        <f>RANK(J484,J$431:J$484,0)</f>
        <v>21</v>
      </c>
      <c r="L484" t="str">
        <f t="shared" si="58"/>
        <v>Grade 4 Girls Greenview A</v>
      </c>
    </row>
    <row r="485" spans="10:12" ht="12.75">
      <c r="J485">
        <f>SUM(J431:J484)</f>
        <v>1014</v>
      </c>
      <c r="L485" s="1" t="s">
        <v>521</v>
      </c>
    </row>
    <row r="486" ht="12.75">
      <c r="L486" s="1"/>
    </row>
    <row r="487" ht="12.75">
      <c r="A487" s="1" t="s">
        <v>152</v>
      </c>
    </row>
    <row r="488" spans="1:12" ht="12.75">
      <c r="A488">
        <v>1</v>
      </c>
      <c r="B488" t="s">
        <v>61</v>
      </c>
      <c r="C488">
        <v>9</v>
      </c>
      <c r="D488">
        <v>14</v>
      </c>
      <c r="E488">
        <v>16</v>
      </c>
      <c r="G488">
        <f>IF(C488&lt;51,51-C488,1)</f>
        <v>42</v>
      </c>
      <c r="H488">
        <f>IF(D488&lt;51,51-D488,1)</f>
        <v>37</v>
      </c>
      <c r="I488">
        <f>IF(E488&lt;51,51-E488,1)</f>
        <v>35</v>
      </c>
      <c r="J488">
        <f>SUM(G488:I488)</f>
        <v>114</v>
      </c>
      <c r="K488">
        <f>RANK(J488,J$488:J$535,0)</f>
        <v>1</v>
      </c>
      <c r="L488" t="str">
        <f>CONCATENATE("Grade 4 Boys ",B488)</f>
        <v>Grade 4 Boys Donnan A</v>
      </c>
    </row>
    <row r="489" spans="1:12" ht="12.75">
      <c r="A489">
        <v>2</v>
      </c>
      <c r="B489" t="s">
        <v>102</v>
      </c>
      <c r="C489">
        <v>1</v>
      </c>
      <c r="D489">
        <v>2</v>
      </c>
      <c r="E489">
        <v>37</v>
      </c>
      <c r="G489">
        <f aca="true" t="shared" si="59" ref="G489:G535">IF(C489&lt;51,51-C489,1)</f>
        <v>50</v>
      </c>
      <c r="H489">
        <f aca="true" t="shared" si="60" ref="H489:H535">IF(D489&lt;51,51-D489,1)</f>
        <v>49</v>
      </c>
      <c r="I489">
        <f aca="true" t="shared" si="61" ref="I489:I535">IF(E489&lt;51,51-E489,1)</f>
        <v>14</v>
      </c>
      <c r="J489">
        <f aca="true" t="shared" si="62" ref="J489:J535">SUM(G489:I489)</f>
        <v>113</v>
      </c>
      <c r="K489">
        <f>RANK(J489,J$488:J$535,0)</f>
        <v>2</v>
      </c>
      <c r="L489" t="str">
        <f aca="true" t="shared" si="63" ref="L489:L535">CONCATENATE("Grade 4 Boys ",B489)</f>
        <v>Grade 4 Boys George P. Nicholson A</v>
      </c>
    </row>
    <row r="490" spans="1:12" ht="12.75">
      <c r="A490">
        <v>3</v>
      </c>
      <c r="B490" t="s">
        <v>4</v>
      </c>
      <c r="C490">
        <v>7</v>
      </c>
      <c r="D490">
        <v>15</v>
      </c>
      <c r="E490">
        <v>25</v>
      </c>
      <c r="G490">
        <f t="shared" si="59"/>
        <v>44</v>
      </c>
      <c r="H490">
        <f t="shared" si="60"/>
        <v>36</v>
      </c>
      <c r="I490">
        <f t="shared" si="61"/>
        <v>26</v>
      </c>
      <c r="J490">
        <f t="shared" si="62"/>
        <v>106</v>
      </c>
      <c r="K490">
        <f>RANK(J490,J$488:J$535,0)</f>
        <v>3</v>
      </c>
      <c r="L490" t="str">
        <f t="shared" si="63"/>
        <v>Grade 4 Boys Earl Buxton A</v>
      </c>
    </row>
    <row r="491" spans="1:12" ht="12.75">
      <c r="A491">
        <v>4</v>
      </c>
      <c r="B491" t="s">
        <v>33</v>
      </c>
      <c r="C491">
        <v>3</v>
      </c>
      <c r="D491">
        <v>10</v>
      </c>
      <c r="E491">
        <v>39</v>
      </c>
      <c r="G491">
        <f t="shared" si="59"/>
        <v>48</v>
      </c>
      <c r="H491">
        <f t="shared" si="60"/>
        <v>41</v>
      </c>
      <c r="I491">
        <f t="shared" si="61"/>
        <v>12</v>
      </c>
      <c r="J491">
        <f t="shared" si="62"/>
        <v>101</v>
      </c>
      <c r="K491">
        <f>RANK(J491,J$488:J$535,0)</f>
        <v>4</v>
      </c>
      <c r="L491" t="str">
        <f t="shared" si="63"/>
        <v>Grade 4 Boys Centennial A</v>
      </c>
    </row>
    <row r="492" spans="1:12" ht="12.75">
      <c r="A492">
        <v>5</v>
      </c>
      <c r="B492" t="s">
        <v>2</v>
      </c>
      <c r="C492">
        <v>4</v>
      </c>
      <c r="D492">
        <v>29</v>
      </c>
      <c r="E492">
        <v>33</v>
      </c>
      <c r="G492">
        <f t="shared" si="59"/>
        <v>47</v>
      </c>
      <c r="H492">
        <f t="shared" si="60"/>
        <v>22</v>
      </c>
      <c r="I492">
        <f t="shared" si="61"/>
        <v>18</v>
      </c>
      <c r="J492">
        <f t="shared" si="62"/>
        <v>87</v>
      </c>
      <c r="K492">
        <f>RANK(J492,J$488:J$535,0)</f>
        <v>5</v>
      </c>
      <c r="L492" t="str">
        <f t="shared" si="63"/>
        <v>Grade 4 Boys Rio Terrace A</v>
      </c>
    </row>
    <row r="493" spans="1:12" ht="12.75">
      <c r="A493">
        <v>6</v>
      </c>
      <c r="B493" t="s">
        <v>9</v>
      </c>
      <c r="C493">
        <v>12</v>
      </c>
      <c r="D493">
        <v>24</v>
      </c>
      <c r="E493">
        <v>36</v>
      </c>
      <c r="G493">
        <f t="shared" si="59"/>
        <v>39</v>
      </c>
      <c r="H493">
        <f t="shared" si="60"/>
        <v>27</v>
      </c>
      <c r="I493">
        <f t="shared" si="61"/>
        <v>15</v>
      </c>
      <c r="J493">
        <f t="shared" si="62"/>
        <v>81</v>
      </c>
      <c r="K493">
        <f>RANK(J493,J$488:J$535,0)</f>
        <v>6</v>
      </c>
      <c r="L493" t="str">
        <f t="shared" si="63"/>
        <v>Grade 4 Boys Pine Street A</v>
      </c>
    </row>
    <row r="494" spans="1:12" ht="12.75">
      <c r="A494">
        <v>7</v>
      </c>
      <c r="B494" t="s">
        <v>5</v>
      </c>
      <c r="C494">
        <v>20</v>
      </c>
      <c r="D494">
        <v>30</v>
      </c>
      <c r="E494">
        <v>32</v>
      </c>
      <c r="G494">
        <f t="shared" si="59"/>
        <v>31</v>
      </c>
      <c r="H494">
        <f t="shared" si="60"/>
        <v>21</v>
      </c>
      <c r="I494">
        <f t="shared" si="61"/>
        <v>19</v>
      </c>
      <c r="J494">
        <f t="shared" si="62"/>
        <v>71</v>
      </c>
      <c r="K494">
        <f>RANK(J494,J$488:J$535,0)</f>
        <v>8</v>
      </c>
      <c r="L494" t="str">
        <f t="shared" si="63"/>
        <v>Grade 4 Boys Parkallen A</v>
      </c>
    </row>
    <row r="495" spans="1:12" ht="12.75">
      <c r="A495">
        <v>8</v>
      </c>
      <c r="B495" t="s">
        <v>62</v>
      </c>
      <c r="C495">
        <v>11</v>
      </c>
      <c r="D495">
        <v>19</v>
      </c>
      <c r="E495">
        <v>59</v>
      </c>
      <c r="G495">
        <f t="shared" si="59"/>
        <v>40</v>
      </c>
      <c r="H495">
        <f t="shared" si="60"/>
        <v>32</v>
      </c>
      <c r="I495">
        <f t="shared" si="61"/>
        <v>1</v>
      </c>
      <c r="J495">
        <f t="shared" si="62"/>
        <v>73</v>
      </c>
      <c r="K495">
        <f>RANK(J495,J$488:J$535,0)</f>
        <v>7</v>
      </c>
      <c r="L495" t="str">
        <f t="shared" si="63"/>
        <v>Grade 4 Boys Lynnwood A</v>
      </c>
    </row>
    <row r="496" spans="1:12" ht="12.75">
      <c r="A496">
        <v>9</v>
      </c>
      <c r="B496" t="s">
        <v>51</v>
      </c>
      <c r="C496">
        <v>17</v>
      </c>
      <c r="D496">
        <v>18</v>
      </c>
      <c r="E496">
        <v>62</v>
      </c>
      <c r="G496">
        <f t="shared" si="59"/>
        <v>34</v>
      </c>
      <c r="H496">
        <f t="shared" si="60"/>
        <v>33</v>
      </c>
      <c r="I496">
        <f t="shared" si="61"/>
        <v>1</v>
      </c>
      <c r="J496">
        <f t="shared" si="62"/>
        <v>68</v>
      </c>
      <c r="K496">
        <f>RANK(J496,J$488:J$535,0)</f>
        <v>9</v>
      </c>
      <c r="L496" t="str">
        <f t="shared" si="63"/>
        <v>Grade 4 Boys Westbrook A</v>
      </c>
    </row>
    <row r="497" spans="1:12" ht="12.75">
      <c r="A497">
        <v>10</v>
      </c>
      <c r="B497" t="s">
        <v>113</v>
      </c>
      <c r="C497">
        <v>23</v>
      </c>
      <c r="D497">
        <v>28</v>
      </c>
      <c r="E497">
        <v>84</v>
      </c>
      <c r="G497">
        <f t="shared" si="59"/>
        <v>28</v>
      </c>
      <c r="H497">
        <f t="shared" si="60"/>
        <v>23</v>
      </c>
      <c r="I497">
        <f t="shared" si="61"/>
        <v>1</v>
      </c>
      <c r="J497">
        <f t="shared" si="62"/>
        <v>52</v>
      </c>
      <c r="K497">
        <f>RANK(J497,J$488:J$535,0)</f>
        <v>10</v>
      </c>
      <c r="L497" t="str">
        <f t="shared" si="63"/>
        <v>Grade 4 Boys St. Clement School A</v>
      </c>
    </row>
    <row r="498" spans="1:12" ht="12.75">
      <c r="A498">
        <v>11</v>
      </c>
      <c r="B498" t="s">
        <v>34</v>
      </c>
      <c r="C498">
        <v>27</v>
      </c>
      <c r="D498">
        <v>58</v>
      </c>
      <c r="E498">
        <v>60</v>
      </c>
      <c r="G498">
        <f t="shared" si="59"/>
        <v>24</v>
      </c>
      <c r="H498">
        <f t="shared" si="60"/>
        <v>1</v>
      </c>
      <c r="I498">
        <f t="shared" si="61"/>
        <v>1</v>
      </c>
      <c r="J498">
        <f t="shared" si="62"/>
        <v>26</v>
      </c>
      <c r="K498">
        <f>RANK(J498,J$488:J$535,0)</f>
        <v>15</v>
      </c>
      <c r="L498" t="str">
        <f t="shared" si="63"/>
        <v>Grade 4 Boys George H. Luck A</v>
      </c>
    </row>
    <row r="499" spans="1:12" ht="12.75">
      <c r="A499">
        <v>12</v>
      </c>
      <c r="B499" t="s">
        <v>32</v>
      </c>
      <c r="C499">
        <v>34</v>
      </c>
      <c r="D499">
        <v>55</v>
      </c>
      <c r="E499">
        <v>57</v>
      </c>
      <c r="G499">
        <f t="shared" si="59"/>
        <v>17</v>
      </c>
      <c r="H499">
        <f t="shared" si="60"/>
        <v>1</v>
      </c>
      <c r="I499">
        <f t="shared" si="61"/>
        <v>1</v>
      </c>
      <c r="J499">
        <f t="shared" si="62"/>
        <v>19</v>
      </c>
      <c r="K499">
        <f>RANK(J499,J$488:J$535,0)</f>
        <v>17</v>
      </c>
      <c r="L499" t="str">
        <f t="shared" si="63"/>
        <v>Grade 4 Boys Greenview A</v>
      </c>
    </row>
    <row r="500" spans="1:12" ht="12.75">
      <c r="A500">
        <v>13</v>
      </c>
      <c r="B500" s="11" t="s">
        <v>52</v>
      </c>
      <c r="C500">
        <v>44</v>
      </c>
      <c r="D500">
        <v>45</v>
      </c>
      <c r="E500">
        <v>77</v>
      </c>
      <c r="G500">
        <f t="shared" si="59"/>
        <v>7</v>
      </c>
      <c r="H500">
        <f t="shared" si="60"/>
        <v>6</v>
      </c>
      <c r="I500">
        <f t="shared" si="61"/>
        <v>1</v>
      </c>
      <c r="J500">
        <f t="shared" si="62"/>
        <v>14</v>
      </c>
      <c r="K500">
        <f>RANK(J500,J$488:J$535,0)</f>
        <v>19</v>
      </c>
      <c r="L500" t="str">
        <f t="shared" si="63"/>
        <v>Grade 4 Boys Wes Hosford A</v>
      </c>
    </row>
    <row r="501" spans="1:12" ht="12.75">
      <c r="A501">
        <v>14</v>
      </c>
      <c r="B501" t="s">
        <v>6</v>
      </c>
      <c r="C501">
        <v>51</v>
      </c>
      <c r="D501">
        <v>54</v>
      </c>
      <c r="E501">
        <v>69</v>
      </c>
      <c r="G501">
        <f t="shared" si="59"/>
        <v>1</v>
      </c>
      <c r="H501">
        <f t="shared" si="60"/>
        <v>1</v>
      </c>
      <c r="I501">
        <f t="shared" si="61"/>
        <v>1</v>
      </c>
      <c r="J501">
        <f t="shared" si="62"/>
        <v>3</v>
      </c>
      <c r="K501">
        <f>RANK(J501,J$488:J$535,0)</f>
        <v>20</v>
      </c>
      <c r="L501" t="str">
        <f t="shared" si="63"/>
        <v>Grade 4 Boys Strathcona Christian Ac A</v>
      </c>
    </row>
    <row r="502" spans="1:12" ht="12.75">
      <c r="A502">
        <v>15</v>
      </c>
      <c r="B502" t="s">
        <v>12</v>
      </c>
      <c r="C502">
        <v>21</v>
      </c>
      <c r="D502">
        <v>48</v>
      </c>
      <c r="E502">
        <v>106</v>
      </c>
      <c r="G502">
        <f t="shared" si="59"/>
        <v>30</v>
      </c>
      <c r="H502">
        <f t="shared" si="60"/>
        <v>3</v>
      </c>
      <c r="I502">
        <f t="shared" si="61"/>
        <v>1</v>
      </c>
      <c r="J502">
        <f t="shared" si="62"/>
        <v>34</v>
      </c>
      <c r="K502">
        <f>RANK(J502,J$488:J$535,0)</f>
        <v>12</v>
      </c>
      <c r="L502" t="str">
        <f t="shared" si="63"/>
        <v>Grade 4 Boys Crestwood A</v>
      </c>
    </row>
    <row r="503" spans="1:12" ht="12.75">
      <c r="A503">
        <v>16</v>
      </c>
      <c r="B503" t="s">
        <v>10</v>
      </c>
      <c r="C503">
        <v>40</v>
      </c>
      <c r="D503">
        <v>41</v>
      </c>
      <c r="E503">
        <v>103</v>
      </c>
      <c r="G503">
        <f t="shared" si="59"/>
        <v>11</v>
      </c>
      <c r="H503">
        <f t="shared" si="60"/>
        <v>10</v>
      </c>
      <c r="I503">
        <f t="shared" si="61"/>
        <v>1</v>
      </c>
      <c r="J503">
        <f t="shared" si="62"/>
        <v>22</v>
      </c>
      <c r="K503">
        <f>RANK(J503,J$488:J$535,0)</f>
        <v>16</v>
      </c>
      <c r="L503" t="str">
        <f t="shared" si="63"/>
        <v>Grade 4 Boys Victoria A</v>
      </c>
    </row>
    <row r="504" spans="1:12" ht="12.75">
      <c r="A504">
        <v>17</v>
      </c>
      <c r="B504" t="s">
        <v>63</v>
      </c>
      <c r="C504">
        <v>61</v>
      </c>
      <c r="D504">
        <v>63</v>
      </c>
      <c r="E504">
        <v>64</v>
      </c>
      <c r="G504">
        <f t="shared" si="59"/>
        <v>1</v>
      </c>
      <c r="H504">
        <f t="shared" si="60"/>
        <v>1</v>
      </c>
      <c r="I504">
        <f t="shared" si="61"/>
        <v>1</v>
      </c>
      <c r="J504">
        <f t="shared" si="62"/>
        <v>3</v>
      </c>
      <c r="K504">
        <f>RANK(J504,J$488:J$535,0)</f>
        <v>20</v>
      </c>
      <c r="L504" t="str">
        <f t="shared" si="63"/>
        <v>Grade 4 Boys Brander Gardens A</v>
      </c>
    </row>
    <row r="505" spans="1:12" ht="12.75">
      <c r="A505">
        <v>18</v>
      </c>
      <c r="B505" t="s">
        <v>54</v>
      </c>
      <c r="C505">
        <v>50</v>
      </c>
      <c r="D505">
        <v>72</v>
      </c>
      <c r="E505">
        <v>83</v>
      </c>
      <c r="G505">
        <f t="shared" si="59"/>
        <v>1</v>
      </c>
      <c r="H505">
        <f t="shared" si="60"/>
        <v>1</v>
      </c>
      <c r="I505">
        <f t="shared" si="61"/>
        <v>1</v>
      </c>
      <c r="J505">
        <f t="shared" si="62"/>
        <v>3</v>
      </c>
      <c r="K505">
        <f>RANK(J505,J$488:J$535,0)</f>
        <v>20</v>
      </c>
      <c r="L505" t="str">
        <f t="shared" si="63"/>
        <v>Grade 4 Boys Uncas A</v>
      </c>
    </row>
    <row r="506" spans="1:12" ht="12.75">
      <c r="A506">
        <v>19</v>
      </c>
      <c r="B506" t="s">
        <v>125</v>
      </c>
      <c r="C506">
        <v>13</v>
      </c>
      <c r="D506">
        <v>42</v>
      </c>
      <c r="E506">
        <v>151</v>
      </c>
      <c r="G506">
        <f t="shared" si="59"/>
        <v>38</v>
      </c>
      <c r="H506">
        <f t="shared" si="60"/>
        <v>9</v>
      </c>
      <c r="I506">
        <f t="shared" si="61"/>
        <v>1</v>
      </c>
      <c r="J506">
        <f t="shared" si="62"/>
        <v>48</v>
      </c>
      <c r="K506">
        <f>RANK(J506,J$488:J$535,0)</f>
        <v>11</v>
      </c>
      <c r="L506" t="str">
        <f t="shared" si="63"/>
        <v>Grade 4 Boys Blessed Kateri A</v>
      </c>
    </row>
    <row r="507" spans="1:12" ht="12.75">
      <c r="A507">
        <v>20</v>
      </c>
      <c r="B507" s="11" t="s">
        <v>108</v>
      </c>
      <c r="C507">
        <v>22</v>
      </c>
      <c r="D507">
        <v>49</v>
      </c>
      <c r="E507">
        <v>144</v>
      </c>
      <c r="G507">
        <f t="shared" si="59"/>
        <v>29</v>
      </c>
      <c r="H507">
        <f t="shared" si="60"/>
        <v>2</v>
      </c>
      <c r="I507">
        <f t="shared" si="61"/>
        <v>1</v>
      </c>
      <c r="J507">
        <f t="shared" si="62"/>
        <v>32</v>
      </c>
      <c r="K507">
        <f>RANK(J507,J$488:J$535,0)</f>
        <v>13</v>
      </c>
      <c r="L507" t="str">
        <f t="shared" si="63"/>
        <v>Grade 4 Boys Steinhauer A</v>
      </c>
    </row>
    <row r="508" spans="1:12" ht="12.75">
      <c r="A508">
        <v>21</v>
      </c>
      <c r="B508" t="s">
        <v>21</v>
      </c>
      <c r="C508">
        <v>71</v>
      </c>
      <c r="D508">
        <v>73</v>
      </c>
      <c r="E508">
        <v>93</v>
      </c>
      <c r="G508">
        <f t="shared" si="59"/>
        <v>1</v>
      </c>
      <c r="H508">
        <f t="shared" si="60"/>
        <v>1</v>
      </c>
      <c r="I508">
        <f t="shared" si="61"/>
        <v>1</v>
      </c>
      <c r="J508">
        <f t="shared" si="62"/>
        <v>3</v>
      </c>
      <c r="K508">
        <f>RANK(J508,J$488:J$535,0)</f>
        <v>20</v>
      </c>
      <c r="L508" t="str">
        <f t="shared" si="63"/>
        <v>Grade 4 Boys Pine Street B</v>
      </c>
    </row>
    <row r="509" spans="1:12" ht="12.75">
      <c r="A509">
        <v>22</v>
      </c>
      <c r="B509" t="s">
        <v>103</v>
      </c>
      <c r="C509">
        <v>74</v>
      </c>
      <c r="D509">
        <v>82</v>
      </c>
      <c r="E509">
        <v>90</v>
      </c>
      <c r="G509">
        <f t="shared" si="59"/>
        <v>1</v>
      </c>
      <c r="H509">
        <f t="shared" si="60"/>
        <v>1</v>
      </c>
      <c r="I509">
        <f t="shared" si="61"/>
        <v>1</v>
      </c>
      <c r="J509">
        <f t="shared" si="62"/>
        <v>3</v>
      </c>
      <c r="K509">
        <f>RANK(J509,J$488:J$535,0)</f>
        <v>20</v>
      </c>
      <c r="L509" t="str">
        <f t="shared" si="63"/>
        <v>Grade 4 Boys George P. Nicholson B</v>
      </c>
    </row>
    <row r="510" spans="1:12" ht="12.75">
      <c r="A510">
        <v>23</v>
      </c>
      <c r="B510" t="s">
        <v>55</v>
      </c>
      <c r="C510">
        <v>38</v>
      </c>
      <c r="D510">
        <v>99</v>
      </c>
      <c r="E510">
        <v>113</v>
      </c>
      <c r="G510">
        <f t="shared" si="59"/>
        <v>13</v>
      </c>
      <c r="H510">
        <f t="shared" si="60"/>
        <v>1</v>
      </c>
      <c r="I510">
        <f t="shared" si="61"/>
        <v>1</v>
      </c>
      <c r="J510">
        <f t="shared" si="62"/>
        <v>15</v>
      </c>
      <c r="K510">
        <f>RANK(J510,J$488:J$535,0)</f>
        <v>18</v>
      </c>
      <c r="L510" t="str">
        <f t="shared" si="63"/>
        <v>Grade 4 Boys Richard Secord A</v>
      </c>
    </row>
    <row r="511" spans="1:12" ht="12.75">
      <c r="A511">
        <v>24</v>
      </c>
      <c r="B511" t="s">
        <v>53</v>
      </c>
      <c r="C511">
        <v>26</v>
      </c>
      <c r="D511">
        <v>121</v>
      </c>
      <c r="E511">
        <v>123</v>
      </c>
      <c r="G511">
        <f t="shared" si="59"/>
        <v>25</v>
      </c>
      <c r="H511">
        <f t="shared" si="60"/>
        <v>1</v>
      </c>
      <c r="I511">
        <f t="shared" si="61"/>
        <v>1</v>
      </c>
      <c r="J511">
        <f t="shared" si="62"/>
        <v>27</v>
      </c>
      <c r="K511">
        <f>RANK(J511,J$488:J$535,0)</f>
        <v>14</v>
      </c>
      <c r="L511" t="str">
        <f t="shared" si="63"/>
        <v>Grade 4 Boys Patricia Heights A</v>
      </c>
    </row>
    <row r="512" spans="1:12" ht="12.75">
      <c r="A512">
        <v>25</v>
      </c>
      <c r="B512" t="s">
        <v>14</v>
      </c>
      <c r="C512">
        <v>81</v>
      </c>
      <c r="D512">
        <v>94</v>
      </c>
      <c r="E512">
        <v>100</v>
      </c>
      <c r="G512">
        <f t="shared" si="59"/>
        <v>1</v>
      </c>
      <c r="H512">
        <f t="shared" si="60"/>
        <v>1</v>
      </c>
      <c r="I512">
        <f t="shared" si="61"/>
        <v>1</v>
      </c>
      <c r="J512">
        <f t="shared" si="62"/>
        <v>3</v>
      </c>
      <c r="K512">
        <f>RANK(J512,J$488:J$535,0)</f>
        <v>20</v>
      </c>
      <c r="L512" t="str">
        <f t="shared" si="63"/>
        <v>Grade 4 Boys Strathcona Christian Ac B</v>
      </c>
    </row>
    <row r="513" spans="1:12" ht="12.75">
      <c r="A513">
        <v>26</v>
      </c>
      <c r="B513" t="s">
        <v>25</v>
      </c>
      <c r="C513">
        <v>67</v>
      </c>
      <c r="D513">
        <v>88</v>
      </c>
      <c r="E513">
        <v>145</v>
      </c>
      <c r="G513">
        <f t="shared" si="59"/>
        <v>1</v>
      </c>
      <c r="H513">
        <f t="shared" si="60"/>
        <v>1</v>
      </c>
      <c r="I513">
        <f t="shared" si="61"/>
        <v>1</v>
      </c>
      <c r="J513">
        <f t="shared" si="62"/>
        <v>3</v>
      </c>
      <c r="K513">
        <f>RANK(J513,J$488:J$535,0)</f>
        <v>20</v>
      </c>
      <c r="L513" t="str">
        <f t="shared" si="63"/>
        <v>Grade 4 Boys Earl Buxton B</v>
      </c>
    </row>
    <row r="514" spans="1:12" ht="12.75">
      <c r="A514">
        <v>27</v>
      </c>
      <c r="B514" t="s">
        <v>136</v>
      </c>
      <c r="C514">
        <v>92</v>
      </c>
      <c r="D514">
        <v>98</v>
      </c>
      <c r="E514">
        <v>119</v>
      </c>
      <c r="G514">
        <f t="shared" si="59"/>
        <v>1</v>
      </c>
      <c r="H514">
        <f t="shared" si="60"/>
        <v>1</v>
      </c>
      <c r="I514">
        <f t="shared" si="61"/>
        <v>1</v>
      </c>
      <c r="J514">
        <f t="shared" si="62"/>
        <v>3</v>
      </c>
      <c r="K514">
        <f>RANK(J514,J$488:J$535,0)</f>
        <v>20</v>
      </c>
      <c r="L514" t="str">
        <f t="shared" si="63"/>
        <v>Grade 4 Boys Uncas B</v>
      </c>
    </row>
    <row r="515" spans="1:12" ht="12.75">
      <c r="A515">
        <v>28</v>
      </c>
      <c r="B515" s="11" t="s">
        <v>527</v>
      </c>
      <c r="C515">
        <v>86</v>
      </c>
      <c r="D515">
        <v>87</v>
      </c>
      <c r="E515">
        <v>142</v>
      </c>
      <c r="G515">
        <f t="shared" si="59"/>
        <v>1</v>
      </c>
      <c r="H515">
        <f t="shared" si="60"/>
        <v>1</v>
      </c>
      <c r="I515">
        <f t="shared" si="61"/>
        <v>1</v>
      </c>
      <c r="J515">
        <f t="shared" si="62"/>
        <v>3</v>
      </c>
      <c r="K515">
        <f>RANK(J515,J$488:J$535,0)</f>
        <v>20</v>
      </c>
      <c r="L515" t="str">
        <f t="shared" si="63"/>
        <v>Grade 4 Boys John Barnett A</v>
      </c>
    </row>
    <row r="516" spans="1:12" ht="12.75">
      <c r="A516">
        <v>29</v>
      </c>
      <c r="B516" t="s">
        <v>64</v>
      </c>
      <c r="C516">
        <v>75</v>
      </c>
      <c r="D516">
        <v>107</v>
      </c>
      <c r="E516">
        <v>140</v>
      </c>
      <c r="G516">
        <f t="shared" si="59"/>
        <v>1</v>
      </c>
      <c r="H516">
        <f t="shared" si="60"/>
        <v>1</v>
      </c>
      <c r="I516">
        <f t="shared" si="61"/>
        <v>1</v>
      </c>
      <c r="J516">
        <f t="shared" si="62"/>
        <v>3</v>
      </c>
      <c r="K516">
        <f>RANK(J516,J$488:J$535,0)</f>
        <v>20</v>
      </c>
      <c r="L516" t="str">
        <f t="shared" si="63"/>
        <v>Grade 4 Boys Westbrook B</v>
      </c>
    </row>
    <row r="517" spans="1:12" ht="12.75">
      <c r="A517">
        <v>30</v>
      </c>
      <c r="B517" t="s">
        <v>121</v>
      </c>
      <c r="C517">
        <v>89</v>
      </c>
      <c r="D517">
        <v>112</v>
      </c>
      <c r="E517">
        <v>122</v>
      </c>
      <c r="G517">
        <f t="shared" si="59"/>
        <v>1</v>
      </c>
      <c r="H517">
        <f t="shared" si="60"/>
        <v>1</v>
      </c>
      <c r="I517">
        <f t="shared" si="61"/>
        <v>1</v>
      </c>
      <c r="J517">
        <f t="shared" si="62"/>
        <v>3</v>
      </c>
      <c r="K517">
        <f>RANK(J517,J$488:J$535,0)</f>
        <v>20</v>
      </c>
      <c r="L517" t="str">
        <f t="shared" si="63"/>
        <v>Grade 4 Boys St. Clement School B</v>
      </c>
    </row>
    <row r="518" spans="1:12" ht="12.75">
      <c r="A518">
        <v>31</v>
      </c>
      <c r="B518" s="11" t="s">
        <v>16</v>
      </c>
      <c r="C518">
        <v>76</v>
      </c>
      <c r="D518">
        <v>115</v>
      </c>
      <c r="E518">
        <v>133</v>
      </c>
      <c r="G518">
        <f t="shared" si="59"/>
        <v>1</v>
      </c>
      <c r="H518">
        <f t="shared" si="60"/>
        <v>1</v>
      </c>
      <c r="I518">
        <f t="shared" si="61"/>
        <v>1</v>
      </c>
      <c r="J518">
        <f t="shared" si="62"/>
        <v>3</v>
      </c>
      <c r="K518">
        <f>RANK(J518,J$488:J$535,0)</f>
        <v>20</v>
      </c>
      <c r="L518" t="str">
        <f t="shared" si="63"/>
        <v>Grade 4 Boys Edmonton Christian West A</v>
      </c>
    </row>
    <row r="519" spans="1:12" ht="12.75">
      <c r="A519">
        <v>32</v>
      </c>
      <c r="B519" t="s">
        <v>41</v>
      </c>
      <c r="C519">
        <v>96</v>
      </c>
      <c r="D519">
        <v>118</v>
      </c>
      <c r="E519">
        <v>120</v>
      </c>
      <c r="G519">
        <f t="shared" si="59"/>
        <v>1</v>
      </c>
      <c r="H519">
        <f t="shared" si="60"/>
        <v>1</v>
      </c>
      <c r="I519">
        <f t="shared" si="61"/>
        <v>1</v>
      </c>
      <c r="J519">
        <f t="shared" si="62"/>
        <v>3</v>
      </c>
      <c r="K519">
        <f>RANK(J519,J$488:J$535,0)</f>
        <v>20</v>
      </c>
      <c r="L519" t="str">
        <f t="shared" si="63"/>
        <v>Grade 4 Boys Pine Street C</v>
      </c>
    </row>
    <row r="520" spans="1:12" ht="12.75">
      <c r="A520">
        <v>33</v>
      </c>
      <c r="B520" t="s">
        <v>104</v>
      </c>
      <c r="C520">
        <v>91</v>
      </c>
      <c r="D520">
        <v>101</v>
      </c>
      <c r="E520">
        <v>143</v>
      </c>
      <c r="G520">
        <f t="shared" si="59"/>
        <v>1</v>
      </c>
      <c r="H520">
        <f t="shared" si="60"/>
        <v>1</v>
      </c>
      <c r="I520">
        <f t="shared" si="61"/>
        <v>1</v>
      </c>
      <c r="J520">
        <f t="shared" si="62"/>
        <v>3</v>
      </c>
      <c r="K520">
        <f>RANK(J520,J$488:J$535,0)</f>
        <v>20</v>
      </c>
      <c r="L520" t="str">
        <f t="shared" si="63"/>
        <v>Grade 4 Boys George P. Nicholson C</v>
      </c>
    </row>
    <row r="521" spans="1:12" ht="12.75">
      <c r="A521">
        <v>34</v>
      </c>
      <c r="B521" t="s">
        <v>19</v>
      </c>
      <c r="C521">
        <v>108</v>
      </c>
      <c r="D521">
        <v>116</v>
      </c>
      <c r="E521">
        <v>117</v>
      </c>
      <c r="G521">
        <f t="shared" si="59"/>
        <v>1</v>
      </c>
      <c r="H521">
        <f t="shared" si="60"/>
        <v>1</v>
      </c>
      <c r="I521">
        <f t="shared" si="61"/>
        <v>1</v>
      </c>
      <c r="J521">
        <f t="shared" si="62"/>
        <v>3</v>
      </c>
      <c r="K521">
        <f>RANK(J521,J$488:J$535,0)</f>
        <v>20</v>
      </c>
      <c r="L521" t="str">
        <f t="shared" si="63"/>
        <v>Grade 4 Boys Strathcona Christian Ac C</v>
      </c>
    </row>
    <row r="522" spans="1:12" ht="12.75">
      <c r="A522">
        <v>35</v>
      </c>
      <c r="B522" t="s">
        <v>110</v>
      </c>
      <c r="C522">
        <v>68</v>
      </c>
      <c r="D522">
        <v>97</v>
      </c>
      <c r="E522">
        <v>179</v>
      </c>
      <c r="G522">
        <f t="shared" si="59"/>
        <v>1</v>
      </c>
      <c r="H522">
        <f t="shared" si="60"/>
        <v>1</v>
      </c>
      <c r="I522">
        <f t="shared" si="61"/>
        <v>1</v>
      </c>
      <c r="J522">
        <f t="shared" si="62"/>
        <v>3</v>
      </c>
      <c r="K522">
        <f>RANK(J522,J$488:J$535,0)</f>
        <v>20</v>
      </c>
      <c r="L522" t="str">
        <f t="shared" si="63"/>
        <v>Grade 4 Boys Crawford Plains A</v>
      </c>
    </row>
    <row r="523" spans="1:12" ht="12.75">
      <c r="A523">
        <v>36</v>
      </c>
      <c r="B523" t="s">
        <v>67</v>
      </c>
      <c r="C523">
        <v>70</v>
      </c>
      <c r="D523">
        <v>141</v>
      </c>
      <c r="E523">
        <v>146</v>
      </c>
      <c r="G523">
        <f t="shared" si="59"/>
        <v>1</v>
      </c>
      <c r="H523">
        <f t="shared" si="60"/>
        <v>1</v>
      </c>
      <c r="I523">
        <f t="shared" si="61"/>
        <v>1</v>
      </c>
      <c r="J523">
        <f t="shared" si="62"/>
        <v>3</v>
      </c>
      <c r="K523">
        <f>RANK(J523,J$488:J$535,0)</f>
        <v>20</v>
      </c>
      <c r="L523" t="str">
        <f t="shared" si="63"/>
        <v>Grade 4 Boys Brander Gardens B</v>
      </c>
    </row>
    <row r="524" spans="1:12" ht="12.75">
      <c r="A524">
        <v>37</v>
      </c>
      <c r="B524" t="s">
        <v>109</v>
      </c>
      <c r="C524">
        <v>95</v>
      </c>
      <c r="D524">
        <v>136</v>
      </c>
      <c r="E524">
        <v>148</v>
      </c>
      <c r="G524">
        <f t="shared" si="59"/>
        <v>1</v>
      </c>
      <c r="H524">
        <f t="shared" si="60"/>
        <v>1</v>
      </c>
      <c r="I524">
        <f t="shared" si="61"/>
        <v>1</v>
      </c>
      <c r="J524">
        <f t="shared" si="62"/>
        <v>3</v>
      </c>
      <c r="K524">
        <f>RANK(J524,J$488:J$535,0)</f>
        <v>20</v>
      </c>
      <c r="L524" t="str">
        <f t="shared" si="63"/>
        <v>Grade 4 Boys Mary Hanley A</v>
      </c>
    </row>
    <row r="525" spans="1:12" ht="12.75">
      <c r="A525">
        <v>38</v>
      </c>
      <c r="B525" t="s">
        <v>59</v>
      </c>
      <c r="C525">
        <v>130</v>
      </c>
      <c r="D525">
        <v>131</v>
      </c>
      <c r="E525">
        <v>135</v>
      </c>
      <c r="G525">
        <f t="shared" si="59"/>
        <v>1</v>
      </c>
      <c r="H525">
        <f t="shared" si="60"/>
        <v>1</v>
      </c>
      <c r="I525">
        <f t="shared" si="61"/>
        <v>1</v>
      </c>
      <c r="J525">
        <f t="shared" si="62"/>
        <v>3</v>
      </c>
      <c r="K525">
        <f>RANK(J525,J$488:J$535,0)</f>
        <v>20</v>
      </c>
      <c r="L525" t="str">
        <f t="shared" si="63"/>
        <v>Grade 4 Boys Pine Street D</v>
      </c>
    </row>
    <row r="526" spans="1:12" ht="12.75">
      <c r="A526">
        <v>39</v>
      </c>
      <c r="B526" t="s">
        <v>128</v>
      </c>
      <c r="C526">
        <v>105</v>
      </c>
      <c r="D526">
        <v>150</v>
      </c>
      <c r="E526">
        <v>152</v>
      </c>
      <c r="G526">
        <f t="shared" si="59"/>
        <v>1</v>
      </c>
      <c r="H526">
        <f t="shared" si="60"/>
        <v>1</v>
      </c>
      <c r="I526">
        <f t="shared" si="61"/>
        <v>1</v>
      </c>
      <c r="J526">
        <f t="shared" si="62"/>
        <v>3</v>
      </c>
      <c r="K526">
        <f>RANK(J526,J$488:J$535,0)</f>
        <v>20</v>
      </c>
      <c r="L526" t="str">
        <f t="shared" si="63"/>
        <v>Grade 4 Boys Dunluce A</v>
      </c>
    </row>
    <row r="527" spans="1:12" ht="12.75">
      <c r="A527">
        <v>40</v>
      </c>
      <c r="B527" s="11" t="s">
        <v>13</v>
      </c>
      <c r="C527">
        <v>114</v>
      </c>
      <c r="D527">
        <v>159</v>
      </c>
      <c r="E527">
        <v>174</v>
      </c>
      <c r="G527">
        <f t="shared" si="59"/>
        <v>1</v>
      </c>
      <c r="H527">
        <f t="shared" si="60"/>
        <v>1</v>
      </c>
      <c r="I527">
        <f t="shared" si="61"/>
        <v>1</v>
      </c>
      <c r="J527">
        <f t="shared" si="62"/>
        <v>3</v>
      </c>
      <c r="K527">
        <f>RANK(J527,J$488:J$535,0)</f>
        <v>20</v>
      </c>
      <c r="L527" t="str">
        <f t="shared" si="63"/>
        <v>Grade 4 Boys Michael A. Kostek A</v>
      </c>
    </row>
    <row r="528" spans="1:12" ht="12.75">
      <c r="A528">
        <v>41</v>
      </c>
      <c r="B528" t="s">
        <v>137</v>
      </c>
      <c r="C528">
        <v>127</v>
      </c>
      <c r="D528">
        <v>137</v>
      </c>
      <c r="E528">
        <v>184</v>
      </c>
      <c r="G528">
        <f t="shared" si="59"/>
        <v>1</v>
      </c>
      <c r="H528">
        <f t="shared" si="60"/>
        <v>1</v>
      </c>
      <c r="I528">
        <f t="shared" si="61"/>
        <v>1</v>
      </c>
      <c r="J528">
        <f t="shared" si="62"/>
        <v>3</v>
      </c>
      <c r="K528">
        <f>RANK(J528,J$488:J$535,0)</f>
        <v>20</v>
      </c>
      <c r="L528" t="str">
        <f t="shared" si="63"/>
        <v>Grade 4 Boys St. Clement School C</v>
      </c>
    </row>
    <row r="529" spans="1:12" ht="12.75">
      <c r="A529">
        <v>42</v>
      </c>
      <c r="B529" t="s">
        <v>138</v>
      </c>
      <c r="C529">
        <v>154</v>
      </c>
      <c r="D529">
        <v>155</v>
      </c>
      <c r="E529">
        <v>160</v>
      </c>
      <c r="G529">
        <f t="shared" si="59"/>
        <v>1</v>
      </c>
      <c r="H529">
        <f t="shared" si="60"/>
        <v>1</v>
      </c>
      <c r="I529">
        <f t="shared" si="61"/>
        <v>1</v>
      </c>
      <c r="J529">
        <f t="shared" si="62"/>
        <v>3</v>
      </c>
      <c r="K529">
        <f>RANK(J529,J$488:J$535,0)</f>
        <v>20</v>
      </c>
      <c r="L529" t="str">
        <f t="shared" si="63"/>
        <v>Grade 4 Boys Blessed Kateri B</v>
      </c>
    </row>
    <row r="530" spans="1:12" ht="12.75">
      <c r="A530">
        <v>43</v>
      </c>
      <c r="B530" t="s">
        <v>58</v>
      </c>
      <c r="C530">
        <v>125</v>
      </c>
      <c r="D530">
        <v>175</v>
      </c>
      <c r="E530">
        <v>177</v>
      </c>
      <c r="G530">
        <f t="shared" si="59"/>
        <v>1</v>
      </c>
      <c r="H530">
        <f t="shared" si="60"/>
        <v>1</v>
      </c>
      <c r="I530">
        <f t="shared" si="61"/>
        <v>1</v>
      </c>
      <c r="J530">
        <f t="shared" si="62"/>
        <v>3</v>
      </c>
      <c r="K530">
        <f>RANK(J530,J$488:J$535,0)</f>
        <v>20</v>
      </c>
      <c r="L530" t="str">
        <f t="shared" si="63"/>
        <v>Grade 4 Boys Patricia Heights B</v>
      </c>
    </row>
    <row r="531" spans="1:12" ht="12.75">
      <c r="A531">
        <v>44</v>
      </c>
      <c r="B531" t="s">
        <v>69</v>
      </c>
      <c r="C531">
        <v>157</v>
      </c>
      <c r="D531">
        <v>158</v>
      </c>
      <c r="E531">
        <v>169</v>
      </c>
      <c r="G531">
        <f t="shared" si="59"/>
        <v>1</v>
      </c>
      <c r="H531">
        <f t="shared" si="60"/>
        <v>1</v>
      </c>
      <c r="I531">
        <f t="shared" si="61"/>
        <v>1</v>
      </c>
      <c r="J531">
        <f t="shared" si="62"/>
        <v>3</v>
      </c>
      <c r="K531">
        <f>RANK(J531,J$488:J$535,0)</f>
        <v>20</v>
      </c>
      <c r="L531" t="str">
        <f t="shared" si="63"/>
        <v>Grade 4 Boys Pine Street E</v>
      </c>
    </row>
    <row r="532" spans="1:12" ht="12.75">
      <c r="A532">
        <v>45</v>
      </c>
      <c r="B532" t="s">
        <v>112</v>
      </c>
      <c r="C532">
        <v>156</v>
      </c>
      <c r="D532">
        <v>162</v>
      </c>
      <c r="E532">
        <v>173</v>
      </c>
      <c r="G532">
        <f t="shared" si="59"/>
        <v>1</v>
      </c>
      <c r="H532">
        <f t="shared" si="60"/>
        <v>1</v>
      </c>
      <c r="I532">
        <f t="shared" si="61"/>
        <v>1</v>
      </c>
      <c r="J532">
        <f t="shared" si="62"/>
        <v>3</v>
      </c>
      <c r="K532">
        <f>RANK(J532,J$488:J$535,0)</f>
        <v>20</v>
      </c>
      <c r="L532" t="str">
        <f t="shared" si="63"/>
        <v>Grade 4 Boys Mary Hanley B</v>
      </c>
    </row>
    <row r="533" spans="1:12" ht="12.75">
      <c r="A533">
        <v>46</v>
      </c>
      <c r="B533" s="11" t="s">
        <v>43</v>
      </c>
      <c r="C533">
        <v>161</v>
      </c>
      <c r="D533">
        <v>167</v>
      </c>
      <c r="E533">
        <v>176</v>
      </c>
      <c r="G533">
        <f t="shared" si="59"/>
        <v>1</v>
      </c>
      <c r="H533">
        <f t="shared" si="60"/>
        <v>1</v>
      </c>
      <c r="I533">
        <f t="shared" si="61"/>
        <v>1</v>
      </c>
      <c r="J533">
        <f t="shared" si="62"/>
        <v>3</v>
      </c>
      <c r="K533">
        <f>RANK(J533,J$488:J$535,0)</f>
        <v>20</v>
      </c>
      <c r="L533" t="str">
        <f t="shared" si="63"/>
        <v>Grade 4 Boys Ekota A</v>
      </c>
    </row>
    <row r="534" spans="1:12" ht="12.75">
      <c r="A534">
        <v>47</v>
      </c>
      <c r="B534" t="s">
        <v>139</v>
      </c>
      <c r="C534">
        <v>165</v>
      </c>
      <c r="D534">
        <v>168</v>
      </c>
      <c r="E534">
        <v>172</v>
      </c>
      <c r="G534">
        <f t="shared" si="59"/>
        <v>1</v>
      </c>
      <c r="H534">
        <f t="shared" si="60"/>
        <v>1</v>
      </c>
      <c r="I534">
        <f t="shared" si="61"/>
        <v>1</v>
      </c>
      <c r="J534">
        <f t="shared" si="62"/>
        <v>3</v>
      </c>
      <c r="K534">
        <f>RANK(J534,J$488:J$535,0)</f>
        <v>20</v>
      </c>
      <c r="L534" t="str">
        <f t="shared" si="63"/>
        <v>Grade 4 Boys Blessed Kateri C</v>
      </c>
    </row>
    <row r="535" spans="1:12" ht="12.75">
      <c r="A535">
        <v>48</v>
      </c>
      <c r="B535" t="s">
        <v>133</v>
      </c>
      <c r="C535">
        <v>163</v>
      </c>
      <c r="D535">
        <v>178</v>
      </c>
      <c r="E535">
        <v>182</v>
      </c>
      <c r="G535">
        <f t="shared" si="59"/>
        <v>1</v>
      </c>
      <c r="H535">
        <f t="shared" si="60"/>
        <v>1</v>
      </c>
      <c r="I535">
        <f t="shared" si="61"/>
        <v>1</v>
      </c>
      <c r="J535">
        <f t="shared" si="62"/>
        <v>3</v>
      </c>
      <c r="K535">
        <f>RANK(J535,J$488:J$535,0)</f>
        <v>20</v>
      </c>
      <c r="L535" t="str">
        <f t="shared" si="63"/>
        <v>Grade 4 Boys Dunluce B</v>
      </c>
    </row>
    <row r="536" spans="10:12" ht="12.75">
      <c r="J536">
        <f>SUM(J488:J535)</f>
        <v>1190</v>
      </c>
      <c r="L536" s="1" t="s">
        <v>522</v>
      </c>
    </row>
    <row r="537" ht="12.75">
      <c r="L537" s="1"/>
    </row>
    <row r="538" ht="12.75">
      <c r="A538" s="1" t="s">
        <v>148</v>
      </c>
    </row>
    <row r="539" spans="1:12" ht="12.75">
      <c r="A539">
        <v>1</v>
      </c>
      <c r="B539" t="s">
        <v>61</v>
      </c>
      <c r="C539">
        <v>2</v>
      </c>
      <c r="D539">
        <v>7</v>
      </c>
      <c r="E539">
        <v>11</v>
      </c>
      <c r="G539">
        <f>IF(C539&lt;51,51-C539,1)</f>
        <v>49</v>
      </c>
      <c r="H539">
        <f>IF(D539&lt;51,51-D539,1)</f>
        <v>44</v>
      </c>
      <c r="I539">
        <f>IF(E539&lt;51,51-E539,1)</f>
        <v>40</v>
      </c>
      <c r="J539">
        <f>SUM(G539:I539)</f>
        <v>133</v>
      </c>
      <c r="K539">
        <f>RANK(J539,J$539:J$573,0)</f>
        <v>1</v>
      </c>
      <c r="L539" t="str">
        <f>CONCATENATE("Grade 5 Girls ",B539)</f>
        <v>Grade 5 Girls Donnan A</v>
      </c>
    </row>
    <row r="540" spans="1:12" ht="12.75">
      <c r="A540">
        <v>2</v>
      </c>
      <c r="B540" t="s">
        <v>1</v>
      </c>
      <c r="C540">
        <v>1</v>
      </c>
      <c r="D540">
        <v>5</v>
      </c>
      <c r="E540">
        <v>30</v>
      </c>
      <c r="G540">
        <f aca="true" t="shared" si="64" ref="G540:G573">IF(C540&lt;51,51-C540,1)</f>
        <v>50</v>
      </c>
      <c r="H540">
        <f aca="true" t="shared" si="65" ref="H540:H573">IF(D540&lt;51,51-D540,1)</f>
        <v>46</v>
      </c>
      <c r="I540">
        <f aca="true" t="shared" si="66" ref="I540:I573">IF(E540&lt;51,51-E540,1)</f>
        <v>21</v>
      </c>
      <c r="J540">
        <f aca="true" t="shared" si="67" ref="J540:J573">SUM(G540:I540)</f>
        <v>117</v>
      </c>
      <c r="K540">
        <f>RANK(J540,J$539:J$573,0)</f>
        <v>2</v>
      </c>
      <c r="L540" t="str">
        <f aca="true" t="shared" si="68" ref="L540:L573">CONCATENATE("Grade 5 Girls ",B540)</f>
        <v>Grade 5 Girls Windsor Park A</v>
      </c>
    </row>
    <row r="541" spans="1:12" ht="12.75">
      <c r="A541">
        <v>3</v>
      </c>
      <c r="B541" t="s">
        <v>33</v>
      </c>
      <c r="C541">
        <v>4</v>
      </c>
      <c r="D541">
        <v>17</v>
      </c>
      <c r="E541">
        <v>20</v>
      </c>
      <c r="G541">
        <f t="shared" si="64"/>
        <v>47</v>
      </c>
      <c r="H541">
        <f t="shared" si="65"/>
        <v>34</v>
      </c>
      <c r="I541">
        <f t="shared" si="66"/>
        <v>31</v>
      </c>
      <c r="J541">
        <f t="shared" si="67"/>
        <v>112</v>
      </c>
      <c r="K541">
        <f>RANK(J541,J$539:J$573,0)</f>
        <v>3</v>
      </c>
      <c r="L541" t="str">
        <f t="shared" si="68"/>
        <v>Grade 5 Girls Centennial A</v>
      </c>
    </row>
    <row r="542" spans="1:12" ht="12.75">
      <c r="A542">
        <v>4</v>
      </c>
      <c r="B542" t="s">
        <v>102</v>
      </c>
      <c r="C542">
        <v>13</v>
      </c>
      <c r="D542">
        <v>14</v>
      </c>
      <c r="E542">
        <v>15</v>
      </c>
      <c r="G542">
        <f t="shared" si="64"/>
        <v>38</v>
      </c>
      <c r="H542">
        <f t="shared" si="65"/>
        <v>37</v>
      </c>
      <c r="I542">
        <f t="shared" si="66"/>
        <v>36</v>
      </c>
      <c r="J542">
        <f t="shared" si="67"/>
        <v>111</v>
      </c>
      <c r="K542">
        <f>RANK(J542,J$539:J$573,0)</f>
        <v>4</v>
      </c>
      <c r="L542" t="str">
        <f t="shared" si="68"/>
        <v>Grade 5 Girls George P. Nicholson A</v>
      </c>
    </row>
    <row r="543" spans="1:12" ht="12.75">
      <c r="A543">
        <v>5</v>
      </c>
      <c r="B543" t="s">
        <v>6</v>
      </c>
      <c r="C543">
        <v>6</v>
      </c>
      <c r="D543">
        <v>12</v>
      </c>
      <c r="E543">
        <v>44</v>
      </c>
      <c r="G543">
        <f t="shared" si="64"/>
        <v>45</v>
      </c>
      <c r="H543">
        <f t="shared" si="65"/>
        <v>39</v>
      </c>
      <c r="I543">
        <f t="shared" si="66"/>
        <v>7</v>
      </c>
      <c r="J543">
        <f t="shared" si="67"/>
        <v>91</v>
      </c>
      <c r="K543">
        <f>RANK(J543,J$539:J$573,0)</f>
        <v>5</v>
      </c>
      <c r="L543" t="str">
        <f t="shared" si="68"/>
        <v>Grade 5 Girls Strathcona Christian Ac A</v>
      </c>
    </row>
    <row r="544" spans="1:12" ht="12.75">
      <c r="A544">
        <v>6</v>
      </c>
      <c r="B544" t="s">
        <v>63</v>
      </c>
      <c r="C544">
        <v>23</v>
      </c>
      <c r="D544">
        <v>27</v>
      </c>
      <c r="E544">
        <v>28</v>
      </c>
      <c r="G544">
        <f t="shared" si="64"/>
        <v>28</v>
      </c>
      <c r="H544">
        <f t="shared" si="65"/>
        <v>24</v>
      </c>
      <c r="I544">
        <f t="shared" si="66"/>
        <v>23</v>
      </c>
      <c r="J544">
        <f t="shared" si="67"/>
        <v>75</v>
      </c>
      <c r="K544">
        <f>RANK(J544,J$539:J$573,0)</f>
        <v>6</v>
      </c>
      <c r="L544" t="str">
        <f t="shared" si="68"/>
        <v>Grade 5 Girls Brander Gardens A</v>
      </c>
    </row>
    <row r="545" spans="1:12" ht="12.75">
      <c r="A545">
        <v>7</v>
      </c>
      <c r="B545" t="s">
        <v>2</v>
      </c>
      <c r="C545">
        <v>19</v>
      </c>
      <c r="D545">
        <v>29</v>
      </c>
      <c r="E545">
        <v>35</v>
      </c>
      <c r="G545">
        <f t="shared" si="64"/>
        <v>32</v>
      </c>
      <c r="H545">
        <f t="shared" si="65"/>
        <v>22</v>
      </c>
      <c r="I545">
        <f t="shared" si="66"/>
        <v>16</v>
      </c>
      <c r="J545">
        <f t="shared" si="67"/>
        <v>70</v>
      </c>
      <c r="K545">
        <f>RANK(J545,J$539:J$573,0)</f>
        <v>7</v>
      </c>
      <c r="L545" t="str">
        <f t="shared" si="68"/>
        <v>Grade 5 Girls Rio Terrace A</v>
      </c>
    </row>
    <row r="546" spans="1:12" ht="12.75">
      <c r="A546">
        <v>8</v>
      </c>
      <c r="B546" t="s">
        <v>40</v>
      </c>
      <c r="C546">
        <v>21</v>
      </c>
      <c r="D546">
        <v>24</v>
      </c>
      <c r="E546">
        <v>39</v>
      </c>
      <c r="G546">
        <f t="shared" si="64"/>
        <v>30</v>
      </c>
      <c r="H546">
        <f t="shared" si="65"/>
        <v>27</v>
      </c>
      <c r="I546">
        <f t="shared" si="66"/>
        <v>12</v>
      </c>
      <c r="J546">
        <f t="shared" si="67"/>
        <v>69</v>
      </c>
      <c r="K546">
        <f>RANK(J546,J$539:J$573,0)</f>
        <v>8</v>
      </c>
      <c r="L546" t="str">
        <f t="shared" si="68"/>
        <v>Grade 5 Girls Centennial B</v>
      </c>
    </row>
    <row r="547" spans="1:12" ht="12.75">
      <c r="A547">
        <v>9</v>
      </c>
      <c r="B547" t="s">
        <v>9</v>
      </c>
      <c r="C547">
        <v>25</v>
      </c>
      <c r="D547">
        <v>34</v>
      </c>
      <c r="E547">
        <v>40</v>
      </c>
      <c r="G547">
        <f t="shared" si="64"/>
        <v>26</v>
      </c>
      <c r="H547">
        <f t="shared" si="65"/>
        <v>17</v>
      </c>
      <c r="I547">
        <f t="shared" si="66"/>
        <v>11</v>
      </c>
      <c r="J547">
        <f t="shared" si="67"/>
        <v>54</v>
      </c>
      <c r="K547">
        <f>RANK(J547,J$539:J$573,0)</f>
        <v>9</v>
      </c>
      <c r="L547" t="str">
        <f t="shared" si="68"/>
        <v>Grade 5 Girls Pine Street A</v>
      </c>
    </row>
    <row r="548" spans="1:12" ht="12.75">
      <c r="A548">
        <v>10</v>
      </c>
      <c r="B548" t="s">
        <v>35</v>
      </c>
      <c r="C548">
        <v>31</v>
      </c>
      <c r="D548">
        <v>33</v>
      </c>
      <c r="E548">
        <v>41</v>
      </c>
      <c r="G548">
        <f t="shared" si="64"/>
        <v>20</v>
      </c>
      <c r="H548">
        <f t="shared" si="65"/>
        <v>18</v>
      </c>
      <c r="I548">
        <f t="shared" si="66"/>
        <v>10</v>
      </c>
      <c r="J548">
        <f t="shared" si="67"/>
        <v>48</v>
      </c>
      <c r="K548">
        <f>RANK(J548,J$539:J$573,0)</f>
        <v>11</v>
      </c>
      <c r="L548" t="str">
        <f t="shared" si="68"/>
        <v>Grade 5 Girls King Edward A</v>
      </c>
    </row>
    <row r="549" spans="1:12" ht="12.75">
      <c r="A549">
        <v>11</v>
      </c>
      <c r="B549" t="s">
        <v>51</v>
      </c>
      <c r="C549">
        <v>16</v>
      </c>
      <c r="D549">
        <v>43</v>
      </c>
      <c r="E549">
        <v>61</v>
      </c>
      <c r="G549">
        <f t="shared" si="64"/>
        <v>35</v>
      </c>
      <c r="H549">
        <f t="shared" si="65"/>
        <v>8</v>
      </c>
      <c r="I549">
        <f t="shared" si="66"/>
        <v>1</v>
      </c>
      <c r="J549">
        <f t="shared" si="67"/>
        <v>44</v>
      </c>
      <c r="K549">
        <f>RANK(J549,J$539:J$573,0)</f>
        <v>12</v>
      </c>
      <c r="L549" t="str">
        <f t="shared" si="68"/>
        <v>Grade 5 Girls Westbrook A</v>
      </c>
    </row>
    <row r="550" spans="1:12" ht="12.75">
      <c r="A550">
        <v>12</v>
      </c>
      <c r="B550" s="11" t="s">
        <v>53</v>
      </c>
      <c r="C550">
        <v>18</v>
      </c>
      <c r="D550">
        <v>48</v>
      </c>
      <c r="E550">
        <v>75</v>
      </c>
      <c r="G550">
        <f t="shared" si="64"/>
        <v>33</v>
      </c>
      <c r="H550">
        <f t="shared" si="65"/>
        <v>3</v>
      </c>
      <c r="I550">
        <f t="shared" si="66"/>
        <v>1</v>
      </c>
      <c r="J550">
        <f t="shared" si="67"/>
        <v>37</v>
      </c>
      <c r="K550">
        <f>RANK(J550,J$539:J$573,0)</f>
        <v>13</v>
      </c>
      <c r="L550" t="str">
        <f t="shared" si="68"/>
        <v>Grade 5 Girls Patricia Heights A</v>
      </c>
    </row>
    <row r="551" spans="1:12" ht="12.75">
      <c r="A551">
        <v>13</v>
      </c>
      <c r="B551" t="s">
        <v>3</v>
      </c>
      <c r="C551">
        <v>49</v>
      </c>
      <c r="D551">
        <v>50</v>
      </c>
      <c r="E551">
        <v>60</v>
      </c>
      <c r="G551">
        <f t="shared" si="64"/>
        <v>2</v>
      </c>
      <c r="H551">
        <f t="shared" si="65"/>
        <v>1</v>
      </c>
      <c r="I551">
        <f t="shared" si="66"/>
        <v>1</v>
      </c>
      <c r="J551">
        <f t="shared" si="67"/>
        <v>4</v>
      </c>
      <c r="K551">
        <f>RANK(J551,J$539:J$573,0)</f>
        <v>19</v>
      </c>
      <c r="L551" t="str">
        <f t="shared" si="68"/>
        <v>Grade 5 Girls Windsor Park B</v>
      </c>
    </row>
    <row r="552" spans="1:12" ht="12.75">
      <c r="A552">
        <v>14</v>
      </c>
      <c r="B552" t="s">
        <v>21</v>
      </c>
      <c r="C552">
        <v>42</v>
      </c>
      <c r="D552">
        <v>45</v>
      </c>
      <c r="E552">
        <v>79</v>
      </c>
      <c r="G552">
        <f t="shared" si="64"/>
        <v>9</v>
      </c>
      <c r="H552">
        <f t="shared" si="65"/>
        <v>6</v>
      </c>
      <c r="I552">
        <f t="shared" si="66"/>
        <v>1</v>
      </c>
      <c r="J552">
        <f t="shared" si="67"/>
        <v>16</v>
      </c>
      <c r="K552">
        <f>RANK(J552,J$539:J$573,0)</f>
        <v>16</v>
      </c>
      <c r="L552" t="str">
        <f t="shared" si="68"/>
        <v>Grade 5 Girls Pine Street B</v>
      </c>
    </row>
    <row r="553" spans="1:12" ht="12.75">
      <c r="A553">
        <v>15</v>
      </c>
      <c r="B553" t="s">
        <v>128</v>
      </c>
      <c r="C553">
        <v>38</v>
      </c>
      <c r="D553">
        <v>77</v>
      </c>
      <c r="E553">
        <v>78</v>
      </c>
      <c r="G553">
        <f t="shared" si="64"/>
        <v>13</v>
      </c>
      <c r="H553">
        <f t="shared" si="65"/>
        <v>1</v>
      </c>
      <c r="I553">
        <f t="shared" si="66"/>
        <v>1</v>
      </c>
      <c r="J553">
        <f t="shared" si="67"/>
        <v>15</v>
      </c>
      <c r="K553">
        <f>RANK(J553,J$539:J$573,0)</f>
        <v>17</v>
      </c>
      <c r="L553" t="str">
        <f t="shared" si="68"/>
        <v>Grade 5 Girls Dunluce A</v>
      </c>
    </row>
    <row r="554" spans="1:12" ht="12.75">
      <c r="A554">
        <v>16</v>
      </c>
      <c r="B554" s="11" t="s">
        <v>52</v>
      </c>
      <c r="C554">
        <v>63</v>
      </c>
      <c r="D554">
        <v>64</v>
      </c>
      <c r="E554">
        <v>68</v>
      </c>
      <c r="G554">
        <f t="shared" si="64"/>
        <v>1</v>
      </c>
      <c r="H554">
        <f t="shared" si="65"/>
        <v>1</v>
      </c>
      <c r="I554">
        <f t="shared" si="66"/>
        <v>1</v>
      </c>
      <c r="J554">
        <f t="shared" si="67"/>
        <v>3</v>
      </c>
      <c r="K554">
        <f>RANK(J554,J$539:J$573,0)</f>
        <v>20</v>
      </c>
      <c r="L554" t="str">
        <f t="shared" si="68"/>
        <v>Grade 5 Girls Wes Hosford A</v>
      </c>
    </row>
    <row r="555" spans="1:12" ht="12.75">
      <c r="A555">
        <v>17</v>
      </c>
      <c r="B555" t="s">
        <v>13</v>
      </c>
      <c r="C555">
        <v>46</v>
      </c>
      <c r="D555">
        <v>57</v>
      </c>
      <c r="E555">
        <v>98</v>
      </c>
      <c r="G555">
        <f t="shared" si="64"/>
        <v>5</v>
      </c>
      <c r="H555">
        <f t="shared" si="65"/>
        <v>1</v>
      </c>
      <c r="I555">
        <f t="shared" si="66"/>
        <v>1</v>
      </c>
      <c r="J555">
        <f t="shared" si="67"/>
        <v>7</v>
      </c>
      <c r="K555">
        <f>RANK(J555,J$539:J$573,0)</f>
        <v>18</v>
      </c>
      <c r="L555" t="str">
        <f t="shared" si="68"/>
        <v>Grade 5 Girls Michael A. Kostek A</v>
      </c>
    </row>
    <row r="556" spans="1:12" ht="12.75">
      <c r="A556">
        <v>18</v>
      </c>
      <c r="B556" s="11" t="s">
        <v>129</v>
      </c>
      <c r="C556">
        <v>3</v>
      </c>
      <c r="D556">
        <v>51</v>
      </c>
      <c r="E556">
        <v>147</v>
      </c>
      <c r="G556">
        <f t="shared" si="64"/>
        <v>48</v>
      </c>
      <c r="H556">
        <f t="shared" si="65"/>
        <v>1</v>
      </c>
      <c r="I556">
        <f t="shared" si="66"/>
        <v>1</v>
      </c>
      <c r="J556">
        <f t="shared" si="67"/>
        <v>50</v>
      </c>
      <c r="K556">
        <f>RANK(J556,J$539:J$573,0)</f>
        <v>10</v>
      </c>
      <c r="L556" t="str">
        <f t="shared" si="68"/>
        <v>Grade 5 Girls Holyrood A</v>
      </c>
    </row>
    <row r="557" spans="1:12" ht="12.75">
      <c r="A557">
        <v>19</v>
      </c>
      <c r="B557" t="s">
        <v>56</v>
      </c>
      <c r="C557">
        <v>22</v>
      </c>
      <c r="D557">
        <v>91</v>
      </c>
      <c r="E557">
        <v>99</v>
      </c>
      <c r="G557">
        <f t="shared" si="64"/>
        <v>29</v>
      </c>
      <c r="H557">
        <f t="shared" si="65"/>
        <v>1</v>
      </c>
      <c r="I557">
        <f t="shared" si="66"/>
        <v>1</v>
      </c>
      <c r="J557">
        <f t="shared" si="67"/>
        <v>31</v>
      </c>
      <c r="K557">
        <f>RANK(J557,J$539:J$573,0)</f>
        <v>14</v>
      </c>
      <c r="L557" t="str">
        <f t="shared" si="68"/>
        <v>Grade 5 Girls Fraser A</v>
      </c>
    </row>
    <row r="558" spans="1:12" ht="12.75">
      <c r="A558">
        <v>20</v>
      </c>
      <c r="B558" t="s">
        <v>64</v>
      </c>
      <c r="C558">
        <v>65</v>
      </c>
      <c r="D558">
        <v>67</v>
      </c>
      <c r="E558">
        <v>81</v>
      </c>
      <c r="G558">
        <f t="shared" si="64"/>
        <v>1</v>
      </c>
      <c r="H558">
        <f t="shared" si="65"/>
        <v>1</v>
      </c>
      <c r="I558">
        <f t="shared" si="66"/>
        <v>1</v>
      </c>
      <c r="J558">
        <f t="shared" si="67"/>
        <v>3</v>
      </c>
      <c r="K558">
        <f>RANK(J558,J$539:J$573,0)</f>
        <v>20</v>
      </c>
      <c r="L558" t="str">
        <f t="shared" si="68"/>
        <v>Grade 5 Girls Westbrook B</v>
      </c>
    </row>
    <row r="559" spans="1:12" ht="12.75">
      <c r="A559">
        <v>21</v>
      </c>
      <c r="B559" t="s">
        <v>7</v>
      </c>
      <c r="C559">
        <v>53</v>
      </c>
      <c r="D559">
        <v>66</v>
      </c>
      <c r="E559">
        <v>104</v>
      </c>
      <c r="G559">
        <f t="shared" si="64"/>
        <v>1</v>
      </c>
      <c r="H559">
        <f t="shared" si="65"/>
        <v>1</v>
      </c>
      <c r="I559">
        <f t="shared" si="66"/>
        <v>1</v>
      </c>
      <c r="J559">
        <f t="shared" si="67"/>
        <v>3</v>
      </c>
      <c r="K559">
        <f>RANK(J559,J$539:J$573,0)</f>
        <v>20</v>
      </c>
      <c r="L559" t="str">
        <f t="shared" si="68"/>
        <v>Grade 5 Girls Rio Terrace B</v>
      </c>
    </row>
    <row r="560" spans="1:12" ht="12.75">
      <c r="A560">
        <v>22</v>
      </c>
      <c r="B560" t="s">
        <v>107</v>
      </c>
      <c r="C560">
        <v>54</v>
      </c>
      <c r="D560">
        <v>89</v>
      </c>
      <c r="E560">
        <v>90</v>
      </c>
      <c r="G560">
        <f t="shared" si="64"/>
        <v>1</v>
      </c>
      <c r="H560">
        <f t="shared" si="65"/>
        <v>1</v>
      </c>
      <c r="I560">
        <f t="shared" si="66"/>
        <v>1</v>
      </c>
      <c r="J560">
        <f t="shared" si="67"/>
        <v>3</v>
      </c>
      <c r="K560">
        <f>RANK(J560,J$539:J$573,0)</f>
        <v>20</v>
      </c>
      <c r="L560" t="str">
        <f t="shared" si="68"/>
        <v>Grade 5 Girls Lymburn School A</v>
      </c>
    </row>
    <row r="561" spans="1:12" ht="12.75">
      <c r="A561">
        <v>23</v>
      </c>
      <c r="B561" s="11" t="s">
        <v>125</v>
      </c>
      <c r="C561">
        <v>32</v>
      </c>
      <c r="D561">
        <v>74</v>
      </c>
      <c r="E561">
        <v>135</v>
      </c>
      <c r="G561">
        <f t="shared" si="64"/>
        <v>19</v>
      </c>
      <c r="H561">
        <f t="shared" si="65"/>
        <v>1</v>
      </c>
      <c r="I561">
        <f t="shared" si="66"/>
        <v>1</v>
      </c>
      <c r="J561">
        <f t="shared" si="67"/>
        <v>21</v>
      </c>
      <c r="K561">
        <f>RANK(J561,J$539:J$573,0)</f>
        <v>15</v>
      </c>
      <c r="L561" t="str">
        <f t="shared" si="68"/>
        <v>Grade 5 Girls Blessed Kateri A</v>
      </c>
    </row>
    <row r="562" spans="1:12" ht="12.75">
      <c r="A562">
        <v>24</v>
      </c>
      <c r="B562" t="s">
        <v>73</v>
      </c>
      <c r="C562">
        <v>71</v>
      </c>
      <c r="D562">
        <v>95</v>
      </c>
      <c r="E562">
        <v>96</v>
      </c>
      <c r="G562">
        <f t="shared" si="64"/>
        <v>1</v>
      </c>
      <c r="H562">
        <f t="shared" si="65"/>
        <v>1</v>
      </c>
      <c r="I562">
        <f t="shared" si="66"/>
        <v>1</v>
      </c>
      <c r="J562">
        <f t="shared" si="67"/>
        <v>3</v>
      </c>
      <c r="K562">
        <f>RANK(J562,J$539:J$573,0)</f>
        <v>20</v>
      </c>
      <c r="L562" t="str">
        <f t="shared" si="68"/>
        <v>Grade 5 Girls King Edward B</v>
      </c>
    </row>
    <row r="563" spans="1:12" ht="12.75">
      <c r="A563">
        <v>25</v>
      </c>
      <c r="B563" s="11" t="s">
        <v>32</v>
      </c>
      <c r="C563">
        <v>56</v>
      </c>
      <c r="D563">
        <v>102</v>
      </c>
      <c r="E563">
        <v>117</v>
      </c>
      <c r="G563">
        <f t="shared" si="64"/>
        <v>1</v>
      </c>
      <c r="H563">
        <f t="shared" si="65"/>
        <v>1</v>
      </c>
      <c r="I563">
        <f t="shared" si="66"/>
        <v>1</v>
      </c>
      <c r="J563">
        <f t="shared" si="67"/>
        <v>3</v>
      </c>
      <c r="K563">
        <f>RANK(J563,J$539:J$573,0)</f>
        <v>20</v>
      </c>
      <c r="L563" t="str">
        <f t="shared" si="68"/>
        <v>Grade 5 Girls Greenview A</v>
      </c>
    </row>
    <row r="564" spans="1:12" ht="12.75">
      <c r="A564">
        <v>26</v>
      </c>
      <c r="B564" t="s">
        <v>113</v>
      </c>
      <c r="C564">
        <v>76</v>
      </c>
      <c r="D564">
        <v>97</v>
      </c>
      <c r="E564">
        <v>118</v>
      </c>
      <c r="G564">
        <f t="shared" si="64"/>
        <v>1</v>
      </c>
      <c r="H564">
        <f t="shared" si="65"/>
        <v>1</v>
      </c>
      <c r="I564">
        <f t="shared" si="66"/>
        <v>1</v>
      </c>
      <c r="J564">
        <f t="shared" si="67"/>
        <v>3</v>
      </c>
      <c r="K564">
        <f>RANK(J564,J$539:J$573,0)</f>
        <v>20</v>
      </c>
      <c r="L564" t="str">
        <f t="shared" si="68"/>
        <v>Grade 5 Girls St. Clement School A</v>
      </c>
    </row>
    <row r="565" spans="1:12" ht="12.75">
      <c r="A565">
        <v>27</v>
      </c>
      <c r="B565" t="s">
        <v>140</v>
      </c>
      <c r="C565">
        <v>94</v>
      </c>
      <c r="D565">
        <v>105</v>
      </c>
      <c r="E565">
        <v>106</v>
      </c>
      <c r="G565">
        <f t="shared" si="64"/>
        <v>1</v>
      </c>
      <c r="H565">
        <f t="shared" si="65"/>
        <v>1</v>
      </c>
      <c r="I565">
        <f t="shared" si="66"/>
        <v>1</v>
      </c>
      <c r="J565">
        <f t="shared" si="67"/>
        <v>3</v>
      </c>
      <c r="K565">
        <f>RANK(J565,J$539:J$573,0)</f>
        <v>20</v>
      </c>
      <c r="L565" t="str">
        <f t="shared" si="68"/>
        <v>Grade 5 Girls Edmonton Khalsa School A</v>
      </c>
    </row>
    <row r="566" spans="1:12" ht="12.75">
      <c r="A566">
        <v>28</v>
      </c>
      <c r="B566" s="11" t="s">
        <v>116</v>
      </c>
      <c r="C566">
        <v>80</v>
      </c>
      <c r="D566">
        <v>100</v>
      </c>
      <c r="E566">
        <v>149</v>
      </c>
      <c r="G566">
        <f t="shared" si="64"/>
        <v>1</v>
      </c>
      <c r="H566">
        <f t="shared" si="65"/>
        <v>1</v>
      </c>
      <c r="I566">
        <f t="shared" si="66"/>
        <v>1</v>
      </c>
      <c r="J566">
        <f t="shared" si="67"/>
        <v>3</v>
      </c>
      <c r="K566">
        <f>RANK(J566,J$539:J$573,0)</f>
        <v>20</v>
      </c>
      <c r="L566" t="str">
        <f t="shared" si="68"/>
        <v>Grade 5 Girls Princeton A</v>
      </c>
    </row>
    <row r="567" spans="1:12" ht="12.75">
      <c r="A567">
        <v>29</v>
      </c>
      <c r="B567" t="s">
        <v>133</v>
      </c>
      <c r="C567">
        <v>113</v>
      </c>
      <c r="D567">
        <v>119</v>
      </c>
      <c r="E567">
        <v>122</v>
      </c>
      <c r="G567">
        <f t="shared" si="64"/>
        <v>1</v>
      </c>
      <c r="H567">
        <f t="shared" si="65"/>
        <v>1</v>
      </c>
      <c r="I567">
        <f t="shared" si="66"/>
        <v>1</v>
      </c>
      <c r="J567">
        <f t="shared" si="67"/>
        <v>3</v>
      </c>
      <c r="K567">
        <f>RANK(J567,J$539:J$573,0)</f>
        <v>20</v>
      </c>
      <c r="L567" t="str">
        <f t="shared" si="68"/>
        <v>Grade 5 Girls Dunluce B</v>
      </c>
    </row>
    <row r="568" spans="1:12" ht="12.75">
      <c r="A568">
        <v>30</v>
      </c>
      <c r="B568" s="11" t="s">
        <v>109</v>
      </c>
      <c r="C568">
        <v>108</v>
      </c>
      <c r="D568">
        <v>129</v>
      </c>
      <c r="E568">
        <v>130</v>
      </c>
      <c r="G568">
        <f t="shared" si="64"/>
        <v>1</v>
      </c>
      <c r="H568">
        <f t="shared" si="65"/>
        <v>1</v>
      </c>
      <c r="I568">
        <f t="shared" si="66"/>
        <v>1</v>
      </c>
      <c r="J568">
        <f t="shared" si="67"/>
        <v>3</v>
      </c>
      <c r="K568">
        <f>RANK(J568,J$539:J$573,0)</f>
        <v>20</v>
      </c>
      <c r="L568" t="str">
        <f t="shared" si="68"/>
        <v>Grade 5 Girls Mary Hanley A</v>
      </c>
    </row>
    <row r="569" spans="1:12" ht="12.75">
      <c r="A569">
        <v>31</v>
      </c>
      <c r="B569" t="s">
        <v>141</v>
      </c>
      <c r="C569">
        <v>110</v>
      </c>
      <c r="D569">
        <v>111</v>
      </c>
      <c r="E569">
        <v>148</v>
      </c>
      <c r="G569">
        <f t="shared" si="64"/>
        <v>1</v>
      </c>
      <c r="H569">
        <f t="shared" si="65"/>
        <v>1</v>
      </c>
      <c r="I569">
        <f t="shared" si="66"/>
        <v>1</v>
      </c>
      <c r="J569">
        <f t="shared" si="67"/>
        <v>3</v>
      </c>
      <c r="K569">
        <f>RANK(J569,J$539:J$573,0)</f>
        <v>20</v>
      </c>
      <c r="L569" t="str">
        <f t="shared" si="68"/>
        <v>Grade 5 Girls Edmonton Khalsa School B</v>
      </c>
    </row>
    <row r="570" spans="1:12" ht="12.75">
      <c r="A570">
        <v>32</v>
      </c>
      <c r="B570" t="s">
        <v>115</v>
      </c>
      <c r="C570">
        <v>120</v>
      </c>
      <c r="D570">
        <v>125</v>
      </c>
      <c r="E570">
        <v>133</v>
      </c>
      <c r="G570">
        <f t="shared" si="64"/>
        <v>1</v>
      </c>
      <c r="H570">
        <f t="shared" si="65"/>
        <v>1</v>
      </c>
      <c r="I570">
        <f t="shared" si="66"/>
        <v>1</v>
      </c>
      <c r="J570">
        <f t="shared" si="67"/>
        <v>3</v>
      </c>
      <c r="K570">
        <f>RANK(J570,J$539:J$573,0)</f>
        <v>20</v>
      </c>
      <c r="L570" t="str">
        <f t="shared" si="68"/>
        <v>Grade 5 Girls Menisa A</v>
      </c>
    </row>
    <row r="571" spans="1:12" ht="12.75">
      <c r="A571">
        <v>33</v>
      </c>
      <c r="B571" t="s">
        <v>74</v>
      </c>
      <c r="C571">
        <v>103</v>
      </c>
      <c r="D571">
        <v>132</v>
      </c>
      <c r="E571">
        <v>143</v>
      </c>
      <c r="G571">
        <f t="shared" si="64"/>
        <v>1</v>
      </c>
      <c r="H571">
        <f t="shared" si="65"/>
        <v>1</v>
      </c>
      <c r="I571">
        <f t="shared" si="66"/>
        <v>1</v>
      </c>
      <c r="J571">
        <f t="shared" si="67"/>
        <v>3</v>
      </c>
      <c r="K571">
        <f>RANK(J571,J$539:J$573,0)</f>
        <v>20</v>
      </c>
      <c r="L571" t="str">
        <f t="shared" si="68"/>
        <v>Grade 5 Girls Fraser B</v>
      </c>
    </row>
    <row r="572" spans="1:12" ht="12.75">
      <c r="A572">
        <v>34</v>
      </c>
      <c r="B572" t="s">
        <v>77</v>
      </c>
      <c r="C572">
        <v>121</v>
      </c>
      <c r="D572">
        <v>127</v>
      </c>
      <c r="E572">
        <v>131</v>
      </c>
      <c r="G572">
        <f t="shared" si="64"/>
        <v>1</v>
      </c>
      <c r="H572">
        <f t="shared" si="65"/>
        <v>1</v>
      </c>
      <c r="I572">
        <f t="shared" si="66"/>
        <v>1</v>
      </c>
      <c r="J572">
        <f t="shared" si="67"/>
        <v>3</v>
      </c>
      <c r="K572">
        <f>RANK(J572,J$539:J$573,0)</f>
        <v>20</v>
      </c>
      <c r="L572" t="str">
        <f t="shared" si="68"/>
        <v>Grade 5 Girls Delton A</v>
      </c>
    </row>
    <row r="573" spans="1:12" ht="12.75">
      <c r="A573">
        <v>35</v>
      </c>
      <c r="B573" t="s">
        <v>135</v>
      </c>
      <c r="C573">
        <v>124</v>
      </c>
      <c r="D573">
        <v>126</v>
      </c>
      <c r="E573">
        <v>137</v>
      </c>
      <c r="G573">
        <f t="shared" si="64"/>
        <v>1</v>
      </c>
      <c r="H573">
        <f t="shared" si="65"/>
        <v>1</v>
      </c>
      <c r="I573">
        <f t="shared" si="66"/>
        <v>1</v>
      </c>
      <c r="J573">
        <f t="shared" si="67"/>
        <v>3</v>
      </c>
      <c r="K573">
        <f>RANK(J573,J$539:J$573,0)</f>
        <v>20</v>
      </c>
      <c r="L573" t="str">
        <f t="shared" si="68"/>
        <v>Grade 5 Girls Dunluce C</v>
      </c>
    </row>
    <row r="574" spans="10:12" ht="12.75">
      <c r="J574">
        <f>SUM(J539:J573)</f>
        <v>1153</v>
      </c>
      <c r="L574" s="1" t="s">
        <v>523</v>
      </c>
    </row>
    <row r="575" ht="12.75">
      <c r="L575" s="1"/>
    </row>
    <row r="576" ht="12.75">
      <c r="A576" s="1" t="s">
        <v>151</v>
      </c>
    </row>
    <row r="577" spans="1:12" ht="12.75">
      <c r="A577">
        <v>1</v>
      </c>
      <c r="B577" t="s">
        <v>32</v>
      </c>
      <c r="C577">
        <v>12</v>
      </c>
      <c r="D577">
        <v>19</v>
      </c>
      <c r="E577">
        <v>20</v>
      </c>
      <c r="G577">
        <f>IF(C577&lt;51,51-C577,1)</f>
        <v>39</v>
      </c>
      <c r="H577">
        <f>IF(D577&lt;51,51-D577,1)</f>
        <v>32</v>
      </c>
      <c r="I577">
        <f>IF(E577&lt;51,51-E577,1)</f>
        <v>31</v>
      </c>
      <c r="J577">
        <f>SUM(G577:I577)</f>
        <v>102</v>
      </c>
      <c r="K577">
        <f>RANK(J577,J$577:J$610,0)</f>
        <v>1</v>
      </c>
      <c r="L577" t="str">
        <f>CONCATENATE("Grade 5 Boys ",B577)</f>
        <v>Grade 5 Boys Greenview A</v>
      </c>
    </row>
    <row r="578" spans="1:12" ht="12.75">
      <c r="A578">
        <v>2</v>
      </c>
      <c r="B578" s="11" t="s">
        <v>1</v>
      </c>
      <c r="C578">
        <v>11</v>
      </c>
      <c r="D578">
        <v>14</v>
      </c>
      <c r="E578">
        <v>41</v>
      </c>
      <c r="G578">
        <f aca="true" t="shared" si="69" ref="G578:G610">IF(C578&lt;51,51-C578,1)</f>
        <v>40</v>
      </c>
      <c r="H578">
        <f aca="true" t="shared" si="70" ref="H578:H610">IF(D578&lt;51,51-D578,1)</f>
        <v>37</v>
      </c>
      <c r="I578">
        <f aca="true" t="shared" si="71" ref="I578:I610">IF(E578&lt;51,51-E578,1)</f>
        <v>10</v>
      </c>
      <c r="J578">
        <f aca="true" t="shared" si="72" ref="J578:J610">SUM(G578:I578)</f>
        <v>87</v>
      </c>
      <c r="K578">
        <f>RANK(J578,J$577:J$610,0)</f>
        <v>2</v>
      </c>
      <c r="L578" t="str">
        <f aca="true" t="shared" si="73" ref="L578:L610">CONCATENATE("Grade 5 Boys ",B578)</f>
        <v>Grade 5 Boys Windsor Park A</v>
      </c>
    </row>
    <row r="579" spans="1:12" ht="12.75">
      <c r="A579">
        <v>3</v>
      </c>
      <c r="B579" t="s">
        <v>31</v>
      </c>
      <c r="C579">
        <v>13</v>
      </c>
      <c r="D579">
        <v>28</v>
      </c>
      <c r="E579">
        <v>36</v>
      </c>
      <c r="G579">
        <f t="shared" si="69"/>
        <v>38</v>
      </c>
      <c r="H579">
        <f t="shared" si="70"/>
        <v>23</v>
      </c>
      <c r="I579">
        <f t="shared" si="71"/>
        <v>15</v>
      </c>
      <c r="J579">
        <f t="shared" si="72"/>
        <v>76</v>
      </c>
      <c r="K579">
        <f>RANK(J579,J$577:J$610,0)</f>
        <v>4</v>
      </c>
      <c r="L579" t="str">
        <f t="shared" si="73"/>
        <v>Grade 5 Boys Belgravia A</v>
      </c>
    </row>
    <row r="580" spans="1:12" ht="12.75">
      <c r="A580">
        <v>4</v>
      </c>
      <c r="B580" t="s">
        <v>142</v>
      </c>
      <c r="C580">
        <v>4</v>
      </c>
      <c r="D580">
        <v>22</v>
      </c>
      <c r="E580">
        <v>52</v>
      </c>
      <c r="G580">
        <f t="shared" si="69"/>
        <v>47</v>
      </c>
      <c r="H580">
        <f t="shared" si="70"/>
        <v>29</v>
      </c>
      <c r="I580">
        <f t="shared" si="71"/>
        <v>1</v>
      </c>
      <c r="J580">
        <f t="shared" si="72"/>
        <v>77</v>
      </c>
      <c r="K580">
        <f>RANK(J580,J$577:J$610,0)</f>
        <v>3</v>
      </c>
      <c r="L580" t="str">
        <f t="shared" si="73"/>
        <v>Grade 5 Boys Winterburn A</v>
      </c>
    </row>
    <row r="581" spans="1:12" ht="12.75">
      <c r="A581">
        <v>5</v>
      </c>
      <c r="B581" t="s">
        <v>102</v>
      </c>
      <c r="C581">
        <v>9</v>
      </c>
      <c r="D581">
        <v>18</v>
      </c>
      <c r="E581">
        <v>54</v>
      </c>
      <c r="G581">
        <f t="shared" si="69"/>
        <v>42</v>
      </c>
      <c r="H581">
        <f t="shared" si="70"/>
        <v>33</v>
      </c>
      <c r="I581">
        <f t="shared" si="71"/>
        <v>1</v>
      </c>
      <c r="J581">
        <f t="shared" si="72"/>
        <v>76</v>
      </c>
      <c r="K581">
        <f>RANK(J581,J$577:J$610,0)</f>
        <v>4</v>
      </c>
      <c r="L581" t="str">
        <f t="shared" si="73"/>
        <v>Grade 5 Boys George P. Nicholson A</v>
      </c>
    </row>
    <row r="582" spans="1:12" ht="12.75">
      <c r="A582">
        <v>6</v>
      </c>
      <c r="B582" t="s">
        <v>34</v>
      </c>
      <c r="C582">
        <v>23</v>
      </c>
      <c r="D582">
        <v>24</v>
      </c>
      <c r="E582">
        <v>50</v>
      </c>
      <c r="G582">
        <f t="shared" si="69"/>
        <v>28</v>
      </c>
      <c r="H582">
        <f t="shared" si="70"/>
        <v>27</v>
      </c>
      <c r="I582">
        <f t="shared" si="71"/>
        <v>1</v>
      </c>
      <c r="J582">
        <f t="shared" si="72"/>
        <v>56</v>
      </c>
      <c r="K582">
        <f>RANK(J582,J$577:J$610,0)</f>
        <v>7</v>
      </c>
      <c r="L582" t="str">
        <f t="shared" si="73"/>
        <v>Grade 5 Boys George H. Luck A</v>
      </c>
    </row>
    <row r="583" spans="1:12" ht="12.75">
      <c r="A583">
        <v>7</v>
      </c>
      <c r="B583" t="s">
        <v>6</v>
      </c>
      <c r="C583">
        <v>35</v>
      </c>
      <c r="D583">
        <v>44</v>
      </c>
      <c r="E583">
        <v>46</v>
      </c>
      <c r="G583">
        <f t="shared" si="69"/>
        <v>16</v>
      </c>
      <c r="H583">
        <f t="shared" si="70"/>
        <v>7</v>
      </c>
      <c r="I583">
        <f t="shared" si="71"/>
        <v>5</v>
      </c>
      <c r="J583">
        <f t="shared" si="72"/>
        <v>28</v>
      </c>
      <c r="K583">
        <f>RANK(J583,J$577:J$610,0)</f>
        <v>14</v>
      </c>
      <c r="L583" t="str">
        <f t="shared" si="73"/>
        <v>Grade 5 Boys Strathcona Christian Ac A</v>
      </c>
    </row>
    <row r="584" spans="1:12" ht="12.75">
      <c r="A584">
        <v>8</v>
      </c>
      <c r="B584" t="s">
        <v>39</v>
      </c>
      <c r="C584">
        <v>27</v>
      </c>
      <c r="D584">
        <v>32</v>
      </c>
      <c r="E584">
        <v>81</v>
      </c>
      <c r="G584">
        <f t="shared" si="69"/>
        <v>24</v>
      </c>
      <c r="H584">
        <f t="shared" si="70"/>
        <v>19</v>
      </c>
      <c r="I584">
        <f t="shared" si="71"/>
        <v>1</v>
      </c>
      <c r="J584">
        <f t="shared" si="72"/>
        <v>44</v>
      </c>
      <c r="K584">
        <f>RANK(J584,J$577:J$610,0)</f>
        <v>11</v>
      </c>
      <c r="L584" t="str">
        <f t="shared" si="73"/>
        <v>Grade 5 Boys Greenview B</v>
      </c>
    </row>
    <row r="585" spans="1:12" ht="12.75">
      <c r="A585">
        <v>9</v>
      </c>
      <c r="B585" t="s">
        <v>33</v>
      </c>
      <c r="C585">
        <v>21</v>
      </c>
      <c r="D585">
        <v>45</v>
      </c>
      <c r="E585">
        <v>77</v>
      </c>
      <c r="G585">
        <f t="shared" si="69"/>
        <v>30</v>
      </c>
      <c r="H585">
        <f t="shared" si="70"/>
        <v>6</v>
      </c>
      <c r="I585">
        <f t="shared" si="71"/>
        <v>1</v>
      </c>
      <c r="J585">
        <f t="shared" si="72"/>
        <v>37</v>
      </c>
      <c r="K585">
        <f>RANK(J585,J$577:J$610,0)</f>
        <v>12</v>
      </c>
      <c r="L585" t="str">
        <f t="shared" si="73"/>
        <v>Grade 5 Boys Centennial A</v>
      </c>
    </row>
    <row r="586" spans="1:12" ht="12.75">
      <c r="A586">
        <v>10</v>
      </c>
      <c r="B586" s="11" t="s">
        <v>10</v>
      </c>
      <c r="C586">
        <v>5</v>
      </c>
      <c r="D586">
        <v>37</v>
      </c>
      <c r="E586">
        <v>114</v>
      </c>
      <c r="G586">
        <f t="shared" si="69"/>
        <v>46</v>
      </c>
      <c r="H586">
        <f t="shared" si="70"/>
        <v>14</v>
      </c>
      <c r="I586">
        <f t="shared" si="71"/>
        <v>1</v>
      </c>
      <c r="J586">
        <f t="shared" si="72"/>
        <v>61</v>
      </c>
      <c r="K586">
        <f>RANK(J586,J$577:J$610,0)</f>
        <v>6</v>
      </c>
      <c r="L586" t="str">
        <f t="shared" si="73"/>
        <v>Grade 5 Boys Victoria A</v>
      </c>
    </row>
    <row r="587" spans="1:12" ht="12.75">
      <c r="A587">
        <v>11</v>
      </c>
      <c r="B587" t="s">
        <v>125</v>
      </c>
      <c r="C587">
        <v>2</v>
      </c>
      <c r="D587">
        <v>48</v>
      </c>
      <c r="E587">
        <v>108</v>
      </c>
      <c r="G587">
        <f t="shared" si="69"/>
        <v>49</v>
      </c>
      <c r="H587">
        <f t="shared" si="70"/>
        <v>3</v>
      </c>
      <c r="I587">
        <f t="shared" si="71"/>
        <v>1</v>
      </c>
      <c r="J587">
        <f t="shared" si="72"/>
        <v>53</v>
      </c>
      <c r="K587">
        <f>RANK(J587,J$577:J$610,0)</f>
        <v>9</v>
      </c>
      <c r="L587" t="str">
        <f t="shared" si="73"/>
        <v>Grade 5 Boys Blessed Kateri A</v>
      </c>
    </row>
    <row r="588" spans="1:12" ht="12.75">
      <c r="A588">
        <v>12</v>
      </c>
      <c r="B588" s="11" t="s">
        <v>62</v>
      </c>
      <c r="C588">
        <v>26</v>
      </c>
      <c r="D588">
        <v>71</v>
      </c>
      <c r="E588">
        <v>75</v>
      </c>
      <c r="G588">
        <f t="shared" si="69"/>
        <v>25</v>
      </c>
      <c r="H588">
        <f t="shared" si="70"/>
        <v>1</v>
      </c>
      <c r="I588">
        <f t="shared" si="71"/>
        <v>1</v>
      </c>
      <c r="J588">
        <f t="shared" si="72"/>
        <v>27</v>
      </c>
      <c r="K588">
        <f>RANK(J588,J$577:J$610,0)</f>
        <v>15</v>
      </c>
      <c r="L588" t="str">
        <f t="shared" si="73"/>
        <v>Grade 5 Boys Lynnwood A</v>
      </c>
    </row>
    <row r="589" spans="1:12" ht="12.75">
      <c r="A589">
        <v>13</v>
      </c>
      <c r="B589" s="11" t="s">
        <v>51</v>
      </c>
      <c r="C589">
        <v>25</v>
      </c>
      <c r="D589">
        <v>33</v>
      </c>
      <c r="E589">
        <v>118</v>
      </c>
      <c r="G589">
        <f t="shared" si="69"/>
        <v>26</v>
      </c>
      <c r="H589">
        <f t="shared" si="70"/>
        <v>18</v>
      </c>
      <c r="I589">
        <f t="shared" si="71"/>
        <v>1</v>
      </c>
      <c r="J589">
        <f t="shared" si="72"/>
        <v>45</v>
      </c>
      <c r="K589">
        <f>RANK(J589,J$577:J$610,0)</f>
        <v>10</v>
      </c>
      <c r="L589" t="str">
        <f t="shared" si="73"/>
        <v>Grade 5 Boys Westbrook A</v>
      </c>
    </row>
    <row r="590" spans="1:12" ht="12.75">
      <c r="A590">
        <v>14</v>
      </c>
      <c r="B590" t="s">
        <v>14</v>
      </c>
      <c r="C590">
        <v>47</v>
      </c>
      <c r="D590">
        <v>65</v>
      </c>
      <c r="E590">
        <v>68</v>
      </c>
      <c r="G590">
        <f t="shared" si="69"/>
        <v>4</v>
      </c>
      <c r="H590">
        <f t="shared" si="70"/>
        <v>1</v>
      </c>
      <c r="I590">
        <f t="shared" si="71"/>
        <v>1</v>
      </c>
      <c r="J590">
        <f t="shared" si="72"/>
        <v>6</v>
      </c>
      <c r="K590">
        <f>RANK(J590,J$577:J$610,0)</f>
        <v>17</v>
      </c>
      <c r="L590" t="str">
        <f t="shared" si="73"/>
        <v>Grade 5 Boys Strathcona Christian Ac B</v>
      </c>
    </row>
    <row r="591" spans="1:12" ht="12.75">
      <c r="A591">
        <v>15</v>
      </c>
      <c r="B591" t="s">
        <v>109</v>
      </c>
      <c r="C591">
        <v>6</v>
      </c>
      <c r="D591">
        <v>43</v>
      </c>
      <c r="E591">
        <v>134</v>
      </c>
      <c r="G591">
        <f t="shared" si="69"/>
        <v>45</v>
      </c>
      <c r="H591">
        <f t="shared" si="70"/>
        <v>8</v>
      </c>
      <c r="I591">
        <f t="shared" si="71"/>
        <v>1</v>
      </c>
      <c r="J591">
        <f t="shared" si="72"/>
        <v>54</v>
      </c>
      <c r="K591">
        <f>RANK(J591,J$577:J$610,0)</f>
        <v>8</v>
      </c>
      <c r="L591" t="str">
        <f t="shared" si="73"/>
        <v>Grade 5 Boys Mary Hanley A</v>
      </c>
    </row>
    <row r="592" spans="1:12" ht="12.75">
      <c r="A592">
        <v>16</v>
      </c>
      <c r="B592" t="s">
        <v>9</v>
      </c>
      <c r="C592">
        <v>59</v>
      </c>
      <c r="D592">
        <v>60</v>
      </c>
      <c r="E592">
        <v>86</v>
      </c>
      <c r="G592">
        <f t="shared" si="69"/>
        <v>1</v>
      </c>
      <c r="H592">
        <f t="shared" si="70"/>
        <v>1</v>
      </c>
      <c r="I592">
        <f t="shared" si="71"/>
        <v>1</v>
      </c>
      <c r="J592">
        <f t="shared" si="72"/>
        <v>3</v>
      </c>
      <c r="K592">
        <f>RANK(J592,J$577:J$610,0)</f>
        <v>19</v>
      </c>
      <c r="L592" t="str">
        <f t="shared" si="73"/>
        <v>Grade 5 Boys Pine Street A</v>
      </c>
    </row>
    <row r="593" spans="1:12" ht="12.75">
      <c r="A593">
        <v>17</v>
      </c>
      <c r="B593" t="s">
        <v>71</v>
      </c>
      <c r="C593">
        <v>17</v>
      </c>
      <c r="D593">
        <v>84</v>
      </c>
      <c r="E593">
        <v>109</v>
      </c>
      <c r="G593">
        <f t="shared" si="69"/>
        <v>34</v>
      </c>
      <c r="H593">
        <f t="shared" si="70"/>
        <v>1</v>
      </c>
      <c r="I593">
        <f t="shared" si="71"/>
        <v>1</v>
      </c>
      <c r="J593">
        <f t="shared" si="72"/>
        <v>36</v>
      </c>
      <c r="K593">
        <f>RANK(J593,J$577:J$610,0)</f>
        <v>13</v>
      </c>
      <c r="L593" t="str">
        <f t="shared" si="73"/>
        <v>Grade 5 Boys Barrhead Elementary A</v>
      </c>
    </row>
    <row r="594" spans="1:12" ht="12.75">
      <c r="A594">
        <v>18</v>
      </c>
      <c r="B594" t="s">
        <v>52</v>
      </c>
      <c r="C594">
        <v>69</v>
      </c>
      <c r="D594">
        <v>70</v>
      </c>
      <c r="E594">
        <v>80</v>
      </c>
      <c r="G594">
        <f t="shared" si="69"/>
        <v>1</v>
      </c>
      <c r="H594">
        <f t="shared" si="70"/>
        <v>1</v>
      </c>
      <c r="I594">
        <f t="shared" si="71"/>
        <v>1</v>
      </c>
      <c r="J594">
        <f t="shared" si="72"/>
        <v>3</v>
      </c>
      <c r="K594">
        <f>RANK(J594,J$577:J$610,0)</f>
        <v>19</v>
      </c>
      <c r="L594" t="str">
        <f t="shared" si="73"/>
        <v>Grade 5 Boys Wes Hosford A</v>
      </c>
    </row>
    <row r="595" spans="1:12" ht="12.75">
      <c r="A595">
        <v>19</v>
      </c>
      <c r="B595" t="s">
        <v>2</v>
      </c>
      <c r="C595">
        <v>55</v>
      </c>
      <c r="D595">
        <v>79</v>
      </c>
      <c r="E595">
        <v>92</v>
      </c>
      <c r="G595">
        <f t="shared" si="69"/>
        <v>1</v>
      </c>
      <c r="H595">
        <f t="shared" si="70"/>
        <v>1</v>
      </c>
      <c r="I595">
        <f t="shared" si="71"/>
        <v>1</v>
      </c>
      <c r="J595">
        <f t="shared" si="72"/>
        <v>3</v>
      </c>
      <c r="K595">
        <f>RANK(J595,J$577:J$610,0)</f>
        <v>19</v>
      </c>
      <c r="L595" t="str">
        <f t="shared" si="73"/>
        <v>Grade 5 Boys Rio Terrace A</v>
      </c>
    </row>
    <row r="596" spans="1:12" ht="12.75">
      <c r="A596">
        <v>20</v>
      </c>
      <c r="B596" t="s">
        <v>107</v>
      </c>
      <c r="C596">
        <v>63</v>
      </c>
      <c r="D596">
        <v>64</v>
      </c>
      <c r="E596">
        <v>111</v>
      </c>
      <c r="G596">
        <f t="shared" si="69"/>
        <v>1</v>
      </c>
      <c r="H596">
        <f t="shared" si="70"/>
        <v>1</v>
      </c>
      <c r="I596">
        <f t="shared" si="71"/>
        <v>1</v>
      </c>
      <c r="J596">
        <f t="shared" si="72"/>
        <v>3</v>
      </c>
      <c r="K596">
        <f>RANK(J596,J$577:J$610,0)</f>
        <v>19</v>
      </c>
      <c r="L596" t="str">
        <f t="shared" si="73"/>
        <v>Grade 5 Boys Lymburn School A</v>
      </c>
    </row>
    <row r="597" spans="1:12" ht="12.75">
      <c r="A597">
        <v>21</v>
      </c>
      <c r="B597" t="s">
        <v>140</v>
      </c>
      <c r="C597">
        <v>49</v>
      </c>
      <c r="D597">
        <v>89</v>
      </c>
      <c r="E597">
        <v>100</v>
      </c>
      <c r="G597">
        <f t="shared" si="69"/>
        <v>2</v>
      </c>
      <c r="H597">
        <f t="shared" si="70"/>
        <v>1</v>
      </c>
      <c r="I597">
        <f t="shared" si="71"/>
        <v>1</v>
      </c>
      <c r="J597">
        <f t="shared" si="72"/>
        <v>4</v>
      </c>
      <c r="K597">
        <f>RANK(J597,J$577:J$610,0)</f>
        <v>18</v>
      </c>
      <c r="L597" t="str">
        <f t="shared" si="73"/>
        <v>Grade 5 Boys Edmonton Khalsa School A</v>
      </c>
    </row>
    <row r="598" spans="1:12" ht="12.75">
      <c r="A598">
        <v>22</v>
      </c>
      <c r="B598" t="s">
        <v>143</v>
      </c>
      <c r="C598">
        <v>73</v>
      </c>
      <c r="D598">
        <v>83</v>
      </c>
      <c r="E598">
        <v>87</v>
      </c>
      <c r="G598">
        <f t="shared" si="69"/>
        <v>1</v>
      </c>
      <c r="H598">
        <f t="shared" si="70"/>
        <v>1</v>
      </c>
      <c r="I598">
        <f t="shared" si="71"/>
        <v>1</v>
      </c>
      <c r="J598">
        <f t="shared" si="72"/>
        <v>3</v>
      </c>
      <c r="K598">
        <f>RANK(J598,J$577:J$610,0)</f>
        <v>19</v>
      </c>
      <c r="L598" t="str">
        <f t="shared" si="73"/>
        <v>Grade 5 Boys Malcolm Tweddle A</v>
      </c>
    </row>
    <row r="599" spans="1:12" ht="12.75">
      <c r="A599">
        <v>23</v>
      </c>
      <c r="B599" s="11" t="s">
        <v>129</v>
      </c>
      <c r="C599">
        <v>40</v>
      </c>
      <c r="D599">
        <v>78</v>
      </c>
      <c r="E599">
        <v>136</v>
      </c>
      <c r="G599">
        <f t="shared" si="69"/>
        <v>11</v>
      </c>
      <c r="H599">
        <f t="shared" si="70"/>
        <v>1</v>
      </c>
      <c r="I599">
        <f t="shared" si="71"/>
        <v>1</v>
      </c>
      <c r="J599">
        <f t="shared" si="72"/>
        <v>13</v>
      </c>
      <c r="K599">
        <f>RANK(J599,J$577:J$610,0)</f>
        <v>16</v>
      </c>
      <c r="L599" t="str">
        <f t="shared" si="73"/>
        <v>Grade 5 Boys Holyrood A</v>
      </c>
    </row>
    <row r="600" spans="1:12" ht="12.75">
      <c r="A600">
        <v>24</v>
      </c>
      <c r="B600" t="s">
        <v>35</v>
      </c>
      <c r="C600">
        <v>66</v>
      </c>
      <c r="D600">
        <v>93</v>
      </c>
      <c r="E600">
        <v>106</v>
      </c>
      <c r="G600">
        <f t="shared" si="69"/>
        <v>1</v>
      </c>
      <c r="H600">
        <f t="shared" si="70"/>
        <v>1</v>
      </c>
      <c r="I600">
        <f t="shared" si="71"/>
        <v>1</v>
      </c>
      <c r="J600">
        <f t="shared" si="72"/>
        <v>3</v>
      </c>
      <c r="K600">
        <f>RANK(J600,J$577:J$610,0)</f>
        <v>19</v>
      </c>
      <c r="L600" t="str">
        <f t="shared" si="73"/>
        <v>Grade 5 Boys King Edward A</v>
      </c>
    </row>
    <row r="601" spans="1:12" ht="12.75">
      <c r="A601">
        <v>25</v>
      </c>
      <c r="B601" t="s">
        <v>37</v>
      </c>
      <c r="C601">
        <v>67</v>
      </c>
      <c r="D601">
        <v>82</v>
      </c>
      <c r="E601">
        <v>132</v>
      </c>
      <c r="G601">
        <f t="shared" si="69"/>
        <v>1</v>
      </c>
      <c r="H601">
        <f t="shared" si="70"/>
        <v>1</v>
      </c>
      <c r="I601">
        <f t="shared" si="71"/>
        <v>1</v>
      </c>
      <c r="J601">
        <f t="shared" si="72"/>
        <v>3</v>
      </c>
      <c r="K601">
        <f>RANK(J601,J$577:J$610,0)</f>
        <v>19</v>
      </c>
      <c r="L601" t="str">
        <f t="shared" si="73"/>
        <v>Grade 5 Boys George H. Luck B</v>
      </c>
    </row>
    <row r="602" spans="1:12" ht="12.75">
      <c r="A602">
        <v>26</v>
      </c>
      <c r="B602" t="s">
        <v>21</v>
      </c>
      <c r="C602">
        <v>91</v>
      </c>
      <c r="D602">
        <v>99</v>
      </c>
      <c r="E602">
        <v>128</v>
      </c>
      <c r="G602">
        <f t="shared" si="69"/>
        <v>1</v>
      </c>
      <c r="H602">
        <f t="shared" si="70"/>
        <v>1</v>
      </c>
      <c r="I602">
        <f t="shared" si="71"/>
        <v>1</v>
      </c>
      <c r="J602">
        <f t="shared" si="72"/>
        <v>3</v>
      </c>
      <c r="K602">
        <f>RANK(J602,J$577:J$610,0)</f>
        <v>19</v>
      </c>
      <c r="L602" t="str">
        <f t="shared" si="73"/>
        <v>Grade 5 Boys Pine Street B</v>
      </c>
    </row>
    <row r="603" spans="1:12" ht="12.75">
      <c r="A603">
        <v>27</v>
      </c>
      <c r="B603" t="s">
        <v>103</v>
      </c>
      <c r="C603">
        <v>104</v>
      </c>
      <c r="D603">
        <v>105</v>
      </c>
      <c r="E603">
        <v>122</v>
      </c>
      <c r="G603">
        <f t="shared" si="69"/>
        <v>1</v>
      </c>
      <c r="H603">
        <f t="shared" si="70"/>
        <v>1</v>
      </c>
      <c r="I603">
        <f t="shared" si="71"/>
        <v>1</v>
      </c>
      <c r="J603">
        <f t="shared" si="72"/>
        <v>3</v>
      </c>
      <c r="K603">
        <f>RANK(J603,J$577:J$610,0)</f>
        <v>19</v>
      </c>
      <c r="L603" t="str">
        <f t="shared" si="73"/>
        <v>Grade 5 Boys George P. Nicholson B</v>
      </c>
    </row>
    <row r="604" spans="1:12" ht="12.75">
      <c r="A604">
        <v>28</v>
      </c>
      <c r="B604" s="11" t="s">
        <v>56</v>
      </c>
      <c r="C604">
        <v>101</v>
      </c>
      <c r="D604">
        <v>103</v>
      </c>
      <c r="E604">
        <v>141</v>
      </c>
      <c r="G604">
        <f t="shared" si="69"/>
        <v>1</v>
      </c>
      <c r="H604">
        <f t="shared" si="70"/>
        <v>1</v>
      </c>
      <c r="I604">
        <f t="shared" si="71"/>
        <v>1</v>
      </c>
      <c r="J604">
        <f t="shared" si="72"/>
        <v>3</v>
      </c>
      <c r="K604">
        <f>RANK(J604,J$577:J$610,0)</f>
        <v>19</v>
      </c>
      <c r="L604" t="str">
        <f t="shared" si="73"/>
        <v>Grade 5 Boys Fraser A</v>
      </c>
    </row>
    <row r="605" spans="1:12" ht="12.75">
      <c r="A605">
        <v>29</v>
      </c>
      <c r="B605" t="s">
        <v>57</v>
      </c>
      <c r="C605">
        <v>102</v>
      </c>
      <c r="D605">
        <v>117</v>
      </c>
      <c r="E605">
        <v>129</v>
      </c>
      <c r="G605">
        <f t="shared" si="69"/>
        <v>1</v>
      </c>
      <c r="H605">
        <f t="shared" si="70"/>
        <v>1</v>
      </c>
      <c r="I605">
        <f t="shared" si="71"/>
        <v>1</v>
      </c>
      <c r="J605">
        <f t="shared" si="72"/>
        <v>3</v>
      </c>
      <c r="K605">
        <f>RANK(J605,J$577:J$610,0)</f>
        <v>19</v>
      </c>
      <c r="L605" t="str">
        <f t="shared" si="73"/>
        <v>Grade 5 Boys Wes Hosford B</v>
      </c>
    </row>
    <row r="606" spans="1:12" ht="12.75">
      <c r="A606">
        <v>30</v>
      </c>
      <c r="B606" t="s">
        <v>77</v>
      </c>
      <c r="C606">
        <v>113</v>
      </c>
      <c r="D606">
        <v>120</v>
      </c>
      <c r="E606">
        <v>123</v>
      </c>
      <c r="G606">
        <f t="shared" si="69"/>
        <v>1</v>
      </c>
      <c r="H606">
        <f t="shared" si="70"/>
        <v>1</v>
      </c>
      <c r="I606">
        <f t="shared" si="71"/>
        <v>1</v>
      </c>
      <c r="J606">
        <f t="shared" si="72"/>
        <v>3</v>
      </c>
      <c r="K606">
        <f>RANK(J606,J$577:J$610,0)</f>
        <v>19</v>
      </c>
      <c r="L606" t="str">
        <f t="shared" si="73"/>
        <v>Grade 5 Boys Delton A</v>
      </c>
    </row>
    <row r="607" spans="1:12" ht="12.75">
      <c r="A607">
        <v>31</v>
      </c>
      <c r="B607" s="11" t="s">
        <v>43</v>
      </c>
      <c r="C607">
        <v>88</v>
      </c>
      <c r="D607">
        <v>133</v>
      </c>
      <c r="E607">
        <v>140</v>
      </c>
      <c r="G607">
        <f t="shared" si="69"/>
        <v>1</v>
      </c>
      <c r="H607">
        <f t="shared" si="70"/>
        <v>1</v>
      </c>
      <c r="I607">
        <f t="shared" si="71"/>
        <v>1</v>
      </c>
      <c r="J607">
        <f t="shared" si="72"/>
        <v>3</v>
      </c>
      <c r="K607">
        <f>RANK(J607,J$577:J$610,0)</f>
        <v>19</v>
      </c>
      <c r="L607" t="str">
        <f t="shared" si="73"/>
        <v>Grade 5 Boys Ekota A</v>
      </c>
    </row>
    <row r="608" spans="1:12" ht="12.75">
      <c r="A608">
        <v>32</v>
      </c>
      <c r="B608" t="s">
        <v>138</v>
      </c>
      <c r="C608">
        <v>126</v>
      </c>
      <c r="D608">
        <v>130</v>
      </c>
      <c r="E608">
        <v>138</v>
      </c>
      <c r="G608">
        <f t="shared" si="69"/>
        <v>1</v>
      </c>
      <c r="H608">
        <f t="shared" si="70"/>
        <v>1</v>
      </c>
      <c r="I608">
        <f t="shared" si="71"/>
        <v>1</v>
      </c>
      <c r="J608">
        <f t="shared" si="72"/>
        <v>3</v>
      </c>
      <c r="K608">
        <f>RANK(J608,J$577:J$610,0)</f>
        <v>19</v>
      </c>
      <c r="L608" t="str">
        <f t="shared" si="73"/>
        <v>Grade 5 Boys Blessed Kateri B</v>
      </c>
    </row>
    <row r="609" spans="1:12" ht="12.75">
      <c r="A609">
        <v>33</v>
      </c>
      <c r="B609" t="s">
        <v>78</v>
      </c>
      <c r="C609">
        <v>125</v>
      </c>
      <c r="D609">
        <v>144</v>
      </c>
      <c r="E609">
        <v>147</v>
      </c>
      <c r="G609">
        <f t="shared" si="69"/>
        <v>1</v>
      </c>
      <c r="H609">
        <f t="shared" si="70"/>
        <v>1</v>
      </c>
      <c r="I609">
        <f t="shared" si="71"/>
        <v>1</v>
      </c>
      <c r="J609">
        <f t="shared" si="72"/>
        <v>3</v>
      </c>
      <c r="K609">
        <f>RANK(J609,J$577:J$610,0)</f>
        <v>19</v>
      </c>
      <c r="L609" t="str">
        <f t="shared" si="73"/>
        <v>Grade 5 Boys Delton B</v>
      </c>
    </row>
    <row r="610" spans="1:12" ht="12.75">
      <c r="A610">
        <v>34</v>
      </c>
      <c r="B610" t="s">
        <v>112</v>
      </c>
      <c r="C610">
        <v>137</v>
      </c>
      <c r="D610">
        <v>143</v>
      </c>
      <c r="E610">
        <v>146</v>
      </c>
      <c r="G610">
        <f t="shared" si="69"/>
        <v>1</v>
      </c>
      <c r="H610">
        <f t="shared" si="70"/>
        <v>1</v>
      </c>
      <c r="I610">
        <f t="shared" si="71"/>
        <v>1</v>
      </c>
      <c r="J610">
        <f t="shared" si="72"/>
        <v>3</v>
      </c>
      <c r="K610">
        <f>RANK(J610,J$577:J$610,0)</f>
        <v>19</v>
      </c>
      <c r="L610" t="str">
        <f t="shared" si="73"/>
        <v>Grade 5 Boys Mary Hanley B</v>
      </c>
    </row>
    <row r="611" spans="10:12" ht="12.75">
      <c r="J611">
        <f>SUM(J577:J610)</f>
        <v>930</v>
      </c>
      <c r="L611" s="1" t="s">
        <v>524</v>
      </c>
    </row>
    <row r="612" ht="12.75">
      <c r="L612" s="1"/>
    </row>
    <row r="613" ht="12.75">
      <c r="A613" s="1" t="s">
        <v>149</v>
      </c>
    </row>
    <row r="614" spans="1:12" ht="12.75">
      <c r="A614">
        <v>1</v>
      </c>
      <c r="B614" t="s">
        <v>71</v>
      </c>
      <c r="C614">
        <v>9</v>
      </c>
      <c r="D614">
        <v>10</v>
      </c>
      <c r="E614">
        <v>22</v>
      </c>
      <c r="G614">
        <f>IF(C614&lt;51,51-C614,1)</f>
        <v>42</v>
      </c>
      <c r="H614">
        <f>IF(D614&lt;51,51-D614,1)</f>
        <v>41</v>
      </c>
      <c r="I614">
        <f>IF(E614&lt;51,51-E614,1)</f>
        <v>29</v>
      </c>
      <c r="J614">
        <f>SUM(G614:I614)</f>
        <v>112</v>
      </c>
      <c r="K614">
        <f>RANK(J614,J$614:J$647,0)</f>
        <v>1</v>
      </c>
      <c r="L614" t="str">
        <f>CONCATENATE("Grade 6 Girls ",B614)</f>
        <v>Grade 6 Girls Barrhead Elementary A</v>
      </c>
    </row>
    <row r="615" spans="1:12" ht="12.75">
      <c r="A615">
        <v>2</v>
      </c>
      <c r="B615" t="s">
        <v>5</v>
      </c>
      <c r="C615">
        <v>3</v>
      </c>
      <c r="D615">
        <v>25</v>
      </c>
      <c r="E615">
        <v>26</v>
      </c>
      <c r="G615">
        <f aca="true" t="shared" si="74" ref="G615:G647">IF(C615&lt;51,51-C615,1)</f>
        <v>48</v>
      </c>
      <c r="H615">
        <f aca="true" t="shared" si="75" ref="H615:H647">IF(D615&lt;51,51-D615,1)</f>
        <v>26</v>
      </c>
      <c r="I615">
        <f aca="true" t="shared" si="76" ref="I615:I647">IF(E615&lt;51,51-E615,1)</f>
        <v>25</v>
      </c>
      <c r="J615">
        <f aca="true" t="shared" si="77" ref="J615:J647">SUM(G615:I615)</f>
        <v>99</v>
      </c>
      <c r="K615">
        <f>RANK(J615,J$614:J$647,0)</f>
        <v>2</v>
      </c>
      <c r="L615" t="str">
        <f aca="true" t="shared" si="78" ref="L615:L647">CONCATENATE("Grade 6 Girls ",B615)</f>
        <v>Grade 6 Girls Parkallen A</v>
      </c>
    </row>
    <row r="616" spans="1:12" ht="12.75">
      <c r="A616">
        <v>3</v>
      </c>
      <c r="B616" t="s">
        <v>51</v>
      </c>
      <c r="C616">
        <v>7</v>
      </c>
      <c r="D616">
        <v>21</v>
      </c>
      <c r="E616">
        <v>46</v>
      </c>
      <c r="G616">
        <f t="shared" si="74"/>
        <v>44</v>
      </c>
      <c r="H616">
        <f t="shared" si="75"/>
        <v>30</v>
      </c>
      <c r="I616">
        <f t="shared" si="76"/>
        <v>5</v>
      </c>
      <c r="J616">
        <f t="shared" si="77"/>
        <v>79</v>
      </c>
      <c r="K616">
        <f>RANK(J616,J$614:J$647,0)</f>
        <v>3</v>
      </c>
      <c r="L616" t="str">
        <f t="shared" si="78"/>
        <v>Grade 6 Girls Westbrook A</v>
      </c>
    </row>
    <row r="617" spans="1:12" ht="12.75">
      <c r="A617">
        <v>4</v>
      </c>
      <c r="B617" t="s">
        <v>102</v>
      </c>
      <c r="C617">
        <v>15</v>
      </c>
      <c r="D617">
        <v>16</v>
      </c>
      <c r="E617">
        <v>45</v>
      </c>
      <c r="G617">
        <f t="shared" si="74"/>
        <v>36</v>
      </c>
      <c r="H617">
        <f t="shared" si="75"/>
        <v>35</v>
      </c>
      <c r="I617">
        <f t="shared" si="76"/>
        <v>6</v>
      </c>
      <c r="J617">
        <f t="shared" si="77"/>
        <v>77</v>
      </c>
      <c r="K617">
        <f>RANK(J617,J$614:J$647,0)</f>
        <v>4</v>
      </c>
      <c r="L617" t="str">
        <f t="shared" si="78"/>
        <v>Grade 6 Girls George P. Nicholson A</v>
      </c>
    </row>
    <row r="618" spans="1:12" ht="12.75">
      <c r="A618">
        <v>5</v>
      </c>
      <c r="B618" t="s">
        <v>79</v>
      </c>
      <c r="C618">
        <v>5</v>
      </c>
      <c r="D618">
        <v>34</v>
      </c>
      <c r="E618">
        <v>48</v>
      </c>
      <c r="G618">
        <f t="shared" si="74"/>
        <v>46</v>
      </c>
      <c r="H618">
        <f t="shared" si="75"/>
        <v>17</v>
      </c>
      <c r="I618">
        <f t="shared" si="76"/>
        <v>3</v>
      </c>
      <c r="J618">
        <f t="shared" si="77"/>
        <v>66</v>
      </c>
      <c r="K618">
        <f>RANK(J618,J$614:J$647,0)</f>
        <v>6</v>
      </c>
      <c r="L618" t="str">
        <f t="shared" si="78"/>
        <v>Grade 6 Girls Keheewin A</v>
      </c>
    </row>
    <row r="619" spans="1:12" ht="12.75">
      <c r="A619">
        <v>6</v>
      </c>
      <c r="B619" t="s">
        <v>4</v>
      </c>
      <c r="C619">
        <v>4</v>
      </c>
      <c r="D619">
        <v>27</v>
      </c>
      <c r="E619">
        <v>57</v>
      </c>
      <c r="G619">
        <f t="shared" si="74"/>
        <v>47</v>
      </c>
      <c r="H619">
        <f t="shared" si="75"/>
        <v>24</v>
      </c>
      <c r="I619">
        <f t="shared" si="76"/>
        <v>1</v>
      </c>
      <c r="J619">
        <f t="shared" si="77"/>
        <v>72</v>
      </c>
      <c r="K619">
        <f>RANK(J619,J$614:J$647,0)</f>
        <v>5</v>
      </c>
      <c r="L619" t="str">
        <f t="shared" si="78"/>
        <v>Grade 6 Girls Earl Buxton A</v>
      </c>
    </row>
    <row r="620" spans="1:12" ht="12.75">
      <c r="A620">
        <v>7</v>
      </c>
      <c r="B620" s="11" t="s">
        <v>32</v>
      </c>
      <c r="C620">
        <v>13</v>
      </c>
      <c r="D620">
        <v>38</v>
      </c>
      <c r="E620">
        <v>49</v>
      </c>
      <c r="G620">
        <f t="shared" si="74"/>
        <v>38</v>
      </c>
      <c r="H620">
        <f t="shared" si="75"/>
        <v>13</v>
      </c>
      <c r="I620">
        <f t="shared" si="76"/>
        <v>2</v>
      </c>
      <c r="J620">
        <f t="shared" si="77"/>
        <v>53</v>
      </c>
      <c r="K620">
        <f>RANK(J620,J$614:J$647,0)</f>
        <v>9</v>
      </c>
      <c r="L620" t="str">
        <f t="shared" si="78"/>
        <v>Grade 6 Girls Greenview A</v>
      </c>
    </row>
    <row r="621" spans="1:12" ht="12.75">
      <c r="A621">
        <v>8</v>
      </c>
      <c r="B621" t="s">
        <v>80</v>
      </c>
      <c r="C621">
        <v>37</v>
      </c>
      <c r="D621">
        <v>39</v>
      </c>
      <c r="E621">
        <v>40</v>
      </c>
      <c r="G621">
        <f t="shared" si="74"/>
        <v>14</v>
      </c>
      <c r="H621">
        <f t="shared" si="75"/>
        <v>12</v>
      </c>
      <c r="I621">
        <f t="shared" si="76"/>
        <v>11</v>
      </c>
      <c r="J621">
        <f t="shared" si="77"/>
        <v>37</v>
      </c>
      <c r="K621">
        <f>RANK(J621,J$614:J$647,0)</f>
        <v>13</v>
      </c>
      <c r="L621" t="str">
        <f t="shared" si="78"/>
        <v>Grade 6 Girls Barrhead Elementary B</v>
      </c>
    </row>
    <row r="622" spans="1:12" ht="12.75">
      <c r="A622">
        <v>9</v>
      </c>
      <c r="B622" t="s">
        <v>36</v>
      </c>
      <c r="C622">
        <v>29</v>
      </c>
      <c r="D622">
        <v>30</v>
      </c>
      <c r="E622">
        <v>58</v>
      </c>
      <c r="G622">
        <f t="shared" si="74"/>
        <v>22</v>
      </c>
      <c r="H622">
        <f t="shared" si="75"/>
        <v>21</v>
      </c>
      <c r="I622">
        <f t="shared" si="76"/>
        <v>1</v>
      </c>
      <c r="J622">
        <f t="shared" si="77"/>
        <v>44</v>
      </c>
      <c r="K622">
        <f>RANK(J622,J$614:J$647,0)</f>
        <v>12</v>
      </c>
      <c r="L622" t="str">
        <f t="shared" si="78"/>
        <v>Grade 6 Girls Parkallen B</v>
      </c>
    </row>
    <row r="623" spans="1:12" ht="12.75">
      <c r="A623">
        <v>10</v>
      </c>
      <c r="B623" t="s">
        <v>11</v>
      </c>
      <c r="C623">
        <v>23</v>
      </c>
      <c r="D623">
        <v>24</v>
      </c>
      <c r="E623">
        <v>79</v>
      </c>
      <c r="G623">
        <f t="shared" si="74"/>
        <v>28</v>
      </c>
      <c r="H623">
        <f t="shared" si="75"/>
        <v>27</v>
      </c>
      <c r="I623">
        <f t="shared" si="76"/>
        <v>1</v>
      </c>
      <c r="J623">
        <f t="shared" si="77"/>
        <v>56</v>
      </c>
      <c r="K623">
        <f>RANK(J623,J$614:J$647,0)</f>
        <v>7</v>
      </c>
      <c r="L623" t="str">
        <f t="shared" si="78"/>
        <v>Grade 6 Girls Meadowlark Christian A</v>
      </c>
    </row>
    <row r="624" spans="1:12" ht="12.75">
      <c r="A624">
        <v>11</v>
      </c>
      <c r="B624" t="s">
        <v>129</v>
      </c>
      <c r="C624">
        <v>14</v>
      </c>
      <c r="D624">
        <v>33</v>
      </c>
      <c r="E624">
        <v>90</v>
      </c>
      <c r="G624">
        <f t="shared" si="74"/>
        <v>37</v>
      </c>
      <c r="H624">
        <f t="shared" si="75"/>
        <v>18</v>
      </c>
      <c r="I624">
        <f t="shared" si="76"/>
        <v>1</v>
      </c>
      <c r="J624">
        <f t="shared" si="77"/>
        <v>56</v>
      </c>
      <c r="K624">
        <f>RANK(J624,J$614:J$647,0)</f>
        <v>7</v>
      </c>
      <c r="L624" t="str">
        <f t="shared" si="78"/>
        <v>Grade 6 Girls Holyrood A</v>
      </c>
    </row>
    <row r="625" spans="1:12" ht="12.75">
      <c r="A625">
        <v>12</v>
      </c>
      <c r="B625" t="s">
        <v>9</v>
      </c>
      <c r="C625">
        <v>2</v>
      </c>
      <c r="D625">
        <v>70</v>
      </c>
      <c r="E625">
        <v>76</v>
      </c>
      <c r="G625">
        <f t="shared" si="74"/>
        <v>49</v>
      </c>
      <c r="H625">
        <f t="shared" si="75"/>
        <v>1</v>
      </c>
      <c r="I625">
        <f t="shared" si="76"/>
        <v>1</v>
      </c>
      <c r="J625">
        <f t="shared" si="77"/>
        <v>51</v>
      </c>
      <c r="K625">
        <f>RANK(J625,J$614:J$647,0)</f>
        <v>10</v>
      </c>
      <c r="L625" t="str">
        <f t="shared" si="78"/>
        <v>Grade 6 Girls Pine Street A</v>
      </c>
    </row>
    <row r="626" spans="1:12" ht="12.75">
      <c r="A626">
        <v>13</v>
      </c>
      <c r="B626" t="s">
        <v>16</v>
      </c>
      <c r="C626">
        <v>43</v>
      </c>
      <c r="D626">
        <v>52</v>
      </c>
      <c r="E626">
        <v>60</v>
      </c>
      <c r="G626">
        <f t="shared" si="74"/>
        <v>8</v>
      </c>
      <c r="H626">
        <f t="shared" si="75"/>
        <v>1</v>
      </c>
      <c r="I626">
        <f t="shared" si="76"/>
        <v>1</v>
      </c>
      <c r="J626">
        <f t="shared" si="77"/>
        <v>10</v>
      </c>
      <c r="K626">
        <f>RANK(J626,J$614:J$647,0)</f>
        <v>21</v>
      </c>
      <c r="L626" t="str">
        <f t="shared" si="78"/>
        <v>Grade 6 Girls Edmonton Christian West A</v>
      </c>
    </row>
    <row r="627" spans="1:12" ht="12.75">
      <c r="A627">
        <v>14</v>
      </c>
      <c r="B627" t="s">
        <v>109</v>
      </c>
      <c r="C627">
        <v>31</v>
      </c>
      <c r="D627">
        <v>59</v>
      </c>
      <c r="E627">
        <v>67</v>
      </c>
      <c r="G627">
        <f t="shared" si="74"/>
        <v>20</v>
      </c>
      <c r="H627">
        <f t="shared" si="75"/>
        <v>1</v>
      </c>
      <c r="I627">
        <f t="shared" si="76"/>
        <v>1</v>
      </c>
      <c r="J627">
        <f t="shared" si="77"/>
        <v>22</v>
      </c>
      <c r="K627">
        <f>RANK(J627,J$614:J$647,0)</f>
        <v>18</v>
      </c>
      <c r="L627" t="str">
        <f t="shared" si="78"/>
        <v>Grade 6 Girls Mary Hanley A</v>
      </c>
    </row>
    <row r="628" spans="1:12" ht="12.75">
      <c r="A628">
        <v>15</v>
      </c>
      <c r="B628" t="s">
        <v>107</v>
      </c>
      <c r="C628">
        <v>20</v>
      </c>
      <c r="D628">
        <v>53</v>
      </c>
      <c r="E628">
        <v>93</v>
      </c>
      <c r="G628">
        <f t="shared" si="74"/>
        <v>31</v>
      </c>
      <c r="H628">
        <f t="shared" si="75"/>
        <v>1</v>
      </c>
      <c r="I628">
        <f t="shared" si="76"/>
        <v>1</v>
      </c>
      <c r="J628">
        <f t="shared" si="77"/>
        <v>33</v>
      </c>
      <c r="K628">
        <f>RANK(J628,J$614:J$647,0)</f>
        <v>16</v>
      </c>
      <c r="L628" t="str">
        <f t="shared" si="78"/>
        <v>Grade 6 Girls Lymburn School A</v>
      </c>
    </row>
    <row r="629" spans="1:12" ht="12.75">
      <c r="A629">
        <v>16</v>
      </c>
      <c r="B629" s="11" t="s">
        <v>31</v>
      </c>
      <c r="C629">
        <v>50</v>
      </c>
      <c r="D629">
        <v>62</v>
      </c>
      <c r="E629">
        <v>63</v>
      </c>
      <c r="G629">
        <f t="shared" si="74"/>
        <v>1</v>
      </c>
      <c r="H629">
        <f t="shared" si="75"/>
        <v>1</v>
      </c>
      <c r="I629">
        <f t="shared" si="76"/>
        <v>1</v>
      </c>
      <c r="J629">
        <f t="shared" si="77"/>
        <v>3</v>
      </c>
      <c r="K629">
        <f>RANK(J629,J$614:J$647,0)</f>
        <v>23</v>
      </c>
      <c r="L629" t="str">
        <f t="shared" si="78"/>
        <v>Grade 6 Girls Belgravia A</v>
      </c>
    </row>
    <row r="630" spans="1:12" ht="12.75">
      <c r="A630">
        <v>17</v>
      </c>
      <c r="B630" s="11" t="s">
        <v>513</v>
      </c>
      <c r="C630">
        <v>18</v>
      </c>
      <c r="D630">
        <v>75</v>
      </c>
      <c r="E630">
        <v>109</v>
      </c>
      <c r="G630">
        <f t="shared" si="74"/>
        <v>33</v>
      </c>
      <c r="H630">
        <f t="shared" si="75"/>
        <v>1</v>
      </c>
      <c r="I630">
        <f t="shared" si="76"/>
        <v>1</v>
      </c>
      <c r="J630">
        <f t="shared" si="77"/>
        <v>35</v>
      </c>
      <c r="K630">
        <f>RANK(J630,J$614:J$647,0)</f>
        <v>14</v>
      </c>
      <c r="L630" t="str">
        <f t="shared" si="78"/>
        <v>Grade 6 Girls Aldergrove A</v>
      </c>
    </row>
    <row r="631" spans="1:12" ht="12.75">
      <c r="A631">
        <v>18</v>
      </c>
      <c r="B631" t="s">
        <v>81</v>
      </c>
      <c r="C631">
        <v>42</v>
      </c>
      <c r="D631">
        <v>82</v>
      </c>
      <c r="E631">
        <v>95</v>
      </c>
      <c r="G631">
        <f t="shared" si="74"/>
        <v>9</v>
      </c>
      <c r="H631">
        <f t="shared" si="75"/>
        <v>1</v>
      </c>
      <c r="I631">
        <f t="shared" si="76"/>
        <v>1</v>
      </c>
      <c r="J631">
        <f t="shared" si="77"/>
        <v>11</v>
      </c>
      <c r="K631">
        <f>RANK(J631,J$614:J$647,0)</f>
        <v>20</v>
      </c>
      <c r="L631" t="str">
        <f t="shared" si="78"/>
        <v>Grade 6 Girls Barrhead Elementary C</v>
      </c>
    </row>
    <row r="632" spans="1:12" ht="12.75">
      <c r="A632">
        <v>19</v>
      </c>
      <c r="B632" s="11" t="s">
        <v>52</v>
      </c>
      <c r="C632">
        <v>28</v>
      </c>
      <c r="D632">
        <v>71</v>
      </c>
      <c r="E632">
        <v>125</v>
      </c>
      <c r="G632">
        <f t="shared" si="74"/>
        <v>23</v>
      </c>
      <c r="H632">
        <f t="shared" si="75"/>
        <v>1</v>
      </c>
      <c r="I632">
        <f t="shared" si="76"/>
        <v>1</v>
      </c>
      <c r="J632">
        <f t="shared" si="77"/>
        <v>25</v>
      </c>
      <c r="K632">
        <f>RANK(J632,J$614:J$647,0)</f>
        <v>17</v>
      </c>
      <c r="L632" t="str">
        <f t="shared" si="78"/>
        <v>Grade 6 Girls Wes Hosford A</v>
      </c>
    </row>
    <row r="633" spans="1:12" ht="12.75">
      <c r="A633">
        <v>20</v>
      </c>
      <c r="B633" s="11" t="s">
        <v>13</v>
      </c>
      <c r="C633">
        <v>19</v>
      </c>
      <c r="D633">
        <v>107</v>
      </c>
      <c r="E633">
        <v>122</v>
      </c>
      <c r="G633">
        <f t="shared" si="74"/>
        <v>32</v>
      </c>
      <c r="H633">
        <f t="shared" si="75"/>
        <v>1</v>
      </c>
      <c r="I633">
        <f t="shared" si="76"/>
        <v>1</v>
      </c>
      <c r="J633">
        <f t="shared" si="77"/>
        <v>34</v>
      </c>
      <c r="K633">
        <f>RANK(J633,J$614:J$647,0)</f>
        <v>15</v>
      </c>
      <c r="L633" t="str">
        <f t="shared" si="78"/>
        <v>Grade 6 Girls Michael A. Kostek A</v>
      </c>
    </row>
    <row r="634" spans="1:12" ht="12.75">
      <c r="A634">
        <v>21</v>
      </c>
      <c r="B634" t="s">
        <v>125</v>
      </c>
      <c r="C634">
        <v>41</v>
      </c>
      <c r="D634">
        <v>91</v>
      </c>
      <c r="E634">
        <v>116</v>
      </c>
      <c r="G634">
        <f t="shared" si="74"/>
        <v>10</v>
      </c>
      <c r="H634">
        <f t="shared" si="75"/>
        <v>1</v>
      </c>
      <c r="I634">
        <f t="shared" si="76"/>
        <v>1</v>
      </c>
      <c r="J634">
        <f t="shared" si="77"/>
        <v>12</v>
      </c>
      <c r="K634">
        <f>RANK(J634,J$614:J$647,0)</f>
        <v>19</v>
      </c>
      <c r="L634" t="str">
        <f t="shared" si="78"/>
        <v>Grade 6 Girls Blessed Kateri A</v>
      </c>
    </row>
    <row r="635" spans="1:12" ht="12.75">
      <c r="A635">
        <v>22</v>
      </c>
      <c r="B635" t="s">
        <v>2</v>
      </c>
      <c r="C635">
        <v>8</v>
      </c>
      <c r="D635">
        <v>102</v>
      </c>
      <c r="E635">
        <v>142</v>
      </c>
      <c r="G635">
        <f t="shared" si="74"/>
        <v>43</v>
      </c>
      <c r="H635">
        <f t="shared" si="75"/>
        <v>1</v>
      </c>
      <c r="I635">
        <f t="shared" si="76"/>
        <v>1</v>
      </c>
      <c r="J635">
        <f t="shared" si="77"/>
        <v>45</v>
      </c>
      <c r="K635">
        <f>RANK(J635,J$614:J$647,0)</f>
        <v>11</v>
      </c>
      <c r="L635" t="str">
        <f t="shared" si="78"/>
        <v>Grade 6 Girls Rio Terrace A</v>
      </c>
    </row>
    <row r="636" spans="1:12" ht="12.75">
      <c r="A636">
        <v>23</v>
      </c>
      <c r="B636" s="11" t="s">
        <v>62</v>
      </c>
      <c r="C636">
        <v>44</v>
      </c>
      <c r="D636">
        <v>97</v>
      </c>
      <c r="E636">
        <v>115</v>
      </c>
      <c r="G636">
        <f t="shared" si="74"/>
        <v>7</v>
      </c>
      <c r="H636">
        <f t="shared" si="75"/>
        <v>1</v>
      </c>
      <c r="I636">
        <f t="shared" si="76"/>
        <v>1</v>
      </c>
      <c r="J636">
        <f t="shared" si="77"/>
        <v>9</v>
      </c>
      <c r="K636">
        <f>RANK(J636,J$614:J$647,0)</f>
        <v>22</v>
      </c>
      <c r="L636" t="str">
        <f t="shared" si="78"/>
        <v>Grade 6 Girls Lynnwood A</v>
      </c>
    </row>
    <row r="637" spans="1:12" ht="12.75">
      <c r="A637">
        <v>24</v>
      </c>
      <c r="B637" s="11" t="s">
        <v>115</v>
      </c>
      <c r="C637">
        <v>74</v>
      </c>
      <c r="D637">
        <v>83</v>
      </c>
      <c r="E637">
        <v>100</v>
      </c>
      <c r="G637">
        <f t="shared" si="74"/>
        <v>1</v>
      </c>
      <c r="H637">
        <f t="shared" si="75"/>
        <v>1</v>
      </c>
      <c r="I637">
        <f t="shared" si="76"/>
        <v>1</v>
      </c>
      <c r="J637">
        <f t="shared" si="77"/>
        <v>3</v>
      </c>
      <c r="K637">
        <f>RANK(J637,J$614:J$647,0)</f>
        <v>23</v>
      </c>
      <c r="L637" t="str">
        <f t="shared" si="78"/>
        <v>Grade 6 Girls Menisa A</v>
      </c>
    </row>
    <row r="638" spans="1:12" ht="12.75">
      <c r="A638">
        <v>25</v>
      </c>
      <c r="B638" t="s">
        <v>21</v>
      </c>
      <c r="C638">
        <v>85</v>
      </c>
      <c r="D638">
        <v>89</v>
      </c>
      <c r="E638">
        <v>92</v>
      </c>
      <c r="G638">
        <f t="shared" si="74"/>
        <v>1</v>
      </c>
      <c r="H638">
        <f t="shared" si="75"/>
        <v>1</v>
      </c>
      <c r="I638">
        <f t="shared" si="76"/>
        <v>1</v>
      </c>
      <c r="J638">
        <f t="shared" si="77"/>
        <v>3</v>
      </c>
      <c r="K638">
        <f>RANK(J638,J$614:J$647,0)</f>
        <v>23</v>
      </c>
      <c r="L638" t="str">
        <f t="shared" si="78"/>
        <v>Grade 6 Girls Pine Street B</v>
      </c>
    </row>
    <row r="639" spans="1:12" ht="12.75">
      <c r="A639">
        <v>26</v>
      </c>
      <c r="B639" s="11" t="s">
        <v>54</v>
      </c>
      <c r="C639">
        <v>69</v>
      </c>
      <c r="D639">
        <v>104</v>
      </c>
      <c r="E639">
        <v>106</v>
      </c>
      <c r="G639">
        <f t="shared" si="74"/>
        <v>1</v>
      </c>
      <c r="H639">
        <f t="shared" si="75"/>
        <v>1</v>
      </c>
      <c r="I639">
        <f t="shared" si="76"/>
        <v>1</v>
      </c>
      <c r="J639">
        <f t="shared" si="77"/>
        <v>3</v>
      </c>
      <c r="K639">
        <f>RANK(J639,J$614:J$647,0)</f>
        <v>23</v>
      </c>
      <c r="L639" t="str">
        <f t="shared" si="78"/>
        <v>Grade 6 Girls Uncas A</v>
      </c>
    </row>
    <row r="640" spans="1:12" ht="12.75">
      <c r="A640">
        <v>27</v>
      </c>
      <c r="B640" s="11" t="s">
        <v>113</v>
      </c>
      <c r="C640">
        <v>56</v>
      </c>
      <c r="D640">
        <v>88</v>
      </c>
      <c r="E640">
        <v>149</v>
      </c>
      <c r="G640">
        <f t="shared" si="74"/>
        <v>1</v>
      </c>
      <c r="H640">
        <f t="shared" si="75"/>
        <v>1</v>
      </c>
      <c r="I640">
        <f t="shared" si="76"/>
        <v>1</v>
      </c>
      <c r="J640">
        <f t="shared" si="77"/>
        <v>3</v>
      </c>
      <c r="K640">
        <f>RANK(J640,J$614:J$647,0)</f>
        <v>23</v>
      </c>
      <c r="L640" t="str">
        <f t="shared" si="78"/>
        <v>Grade 6 Girls St. Clement School A</v>
      </c>
    </row>
    <row r="641" spans="1:12" ht="12.75">
      <c r="A641">
        <v>28</v>
      </c>
      <c r="B641" s="11" t="s">
        <v>33</v>
      </c>
      <c r="C641">
        <v>94</v>
      </c>
      <c r="D641">
        <v>96</v>
      </c>
      <c r="E641">
        <v>112</v>
      </c>
      <c r="G641">
        <f t="shared" si="74"/>
        <v>1</v>
      </c>
      <c r="H641">
        <f t="shared" si="75"/>
        <v>1</v>
      </c>
      <c r="I641">
        <f t="shared" si="76"/>
        <v>1</v>
      </c>
      <c r="J641">
        <f t="shared" si="77"/>
        <v>3</v>
      </c>
      <c r="K641">
        <f>RANK(J641,J$614:J$647,0)</f>
        <v>23</v>
      </c>
      <c r="L641" t="str">
        <f t="shared" si="78"/>
        <v>Grade 6 Girls Centennial A</v>
      </c>
    </row>
    <row r="642" spans="1:12" ht="12.75">
      <c r="A642">
        <v>29</v>
      </c>
      <c r="B642" t="s">
        <v>112</v>
      </c>
      <c r="C642">
        <v>98</v>
      </c>
      <c r="D642">
        <v>105</v>
      </c>
      <c r="E642">
        <v>110</v>
      </c>
      <c r="G642">
        <f t="shared" si="74"/>
        <v>1</v>
      </c>
      <c r="H642">
        <f t="shared" si="75"/>
        <v>1</v>
      </c>
      <c r="I642">
        <f t="shared" si="76"/>
        <v>1</v>
      </c>
      <c r="J642">
        <f t="shared" si="77"/>
        <v>3</v>
      </c>
      <c r="K642">
        <f>RANK(J642,J$614:J$647,0)</f>
        <v>23</v>
      </c>
      <c r="L642" t="str">
        <f t="shared" si="78"/>
        <v>Grade 6 Girls Mary Hanley B</v>
      </c>
    </row>
    <row r="643" spans="1:12" ht="12.75">
      <c r="A643">
        <v>30</v>
      </c>
      <c r="B643" t="s">
        <v>25</v>
      </c>
      <c r="C643">
        <v>87</v>
      </c>
      <c r="D643">
        <v>108</v>
      </c>
      <c r="E643">
        <v>130</v>
      </c>
      <c r="G643">
        <f t="shared" si="74"/>
        <v>1</v>
      </c>
      <c r="H643">
        <f t="shared" si="75"/>
        <v>1</v>
      </c>
      <c r="I643">
        <f t="shared" si="76"/>
        <v>1</v>
      </c>
      <c r="J643">
        <f t="shared" si="77"/>
        <v>3</v>
      </c>
      <c r="K643">
        <f>RANK(J643,J$614:J$647,0)</f>
        <v>23</v>
      </c>
      <c r="L643" t="str">
        <f t="shared" si="78"/>
        <v>Grade 6 Girls Earl Buxton B</v>
      </c>
    </row>
    <row r="644" spans="1:12" ht="12.75">
      <c r="A644">
        <v>31</v>
      </c>
      <c r="B644" t="s">
        <v>123</v>
      </c>
      <c r="C644">
        <v>111</v>
      </c>
      <c r="D644">
        <v>123</v>
      </c>
      <c r="E644">
        <v>124</v>
      </c>
      <c r="G644">
        <f t="shared" si="74"/>
        <v>1</v>
      </c>
      <c r="H644">
        <f t="shared" si="75"/>
        <v>1</v>
      </c>
      <c r="I644">
        <f t="shared" si="76"/>
        <v>1</v>
      </c>
      <c r="J644">
        <f t="shared" si="77"/>
        <v>3</v>
      </c>
      <c r="K644">
        <f>RANK(J644,J$614:J$647,0)</f>
        <v>23</v>
      </c>
      <c r="L644" t="str">
        <f t="shared" si="78"/>
        <v>Grade 6 Girls Mary Hanley C</v>
      </c>
    </row>
    <row r="645" spans="1:12" ht="12.75">
      <c r="A645">
        <v>32</v>
      </c>
      <c r="B645" s="11" t="s">
        <v>143</v>
      </c>
      <c r="C645">
        <v>114</v>
      </c>
      <c r="D645">
        <v>133</v>
      </c>
      <c r="E645">
        <v>134</v>
      </c>
      <c r="G645">
        <f t="shared" si="74"/>
        <v>1</v>
      </c>
      <c r="H645">
        <f t="shared" si="75"/>
        <v>1</v>
      </c>
      <c r="I645">
        <f t="shared" si="76"/>
        <v>1</v>
      </c>
      <c r="J645">
        <f t="shared" si="77"/>
        <v>3</v>
      </c>
      <c r="K645">
        <f>RANK(J645,J$614:J$647,0)</f>
        <v>23</v>
      </c>
      <c r="L645" t="str">
        <f t="shared" si="78"/>
        <v>Grade 6 Girls Malcolm Tweddle A</v>
      </c>
    </row>
    <row r="646" spans="1:12" ht="12.75">
      <c r="A646">
        <v>33</v>
      </c>
      <c r="B646" t="s">
        <v>138</v>
      </c>
      <c r="C646">
        <v>117</v>
      </c>
      <c r="D646">
        <v>139</v>
      </c>
      <c r="E646">
        <v>140</v>
      </c>
      <c r="G646">
        <f t="shared" si="74"/>
        <v>1</v>
      </c>
      <c r="H646">
        <f t="shared" si="75"/>
        <v>1</v>
      </c>
      <c r="I646">
        <f t="shared" si="76"/>
        <v>1</v>
      </c>
      <c r="J646">
        <f t="shared" si="77"/>
        <v>3</v>
      </c>
      <c r="K646">
        <f>RANK(J646,J$614:J$647,0)</f>
        <v>23</v>
      </c>
      <c r="L646" t="str">
        <f t="shared" si="78"/>
        <v>Grade 6 Girls Blessed Kateri B</v>
      </c>
    </row>
    <row r="647" spans="1:12" ht="12.75">
      <c r="A647">
        <v>34</v>
      </c>
      <c r="B647" t="s">
        <v>144</v>
      </c>
      <c r="C647">
        <v>127</v>
      </c>
      <c r="D647">
        <v>137</v>
      </c>
      <c r="E647">
        <v>138</v>
      </c>
      <c r="G647">
        <f t="shared" si="74"/>
        <v>1</v>
      </c>
      <c r="H647">
        <f t="shared" si="75"/>
        <v>1</v>
      </c>
      <c r="I647">
        <f t="shared" si="76"/>
        <v>1</v>
      </c>
      <c r="J647">
        <f t="shared" si="77"/>
        <v>3</v>
      </c>
      <c r="K647">
        <f>RANK(J647,J$614:J$647,0)</f>
        <v>23</v>
      </c>
      <c r="L647" t="str">
        <f t="shared" si="78"/>
        <v>Grade 6 Girls Mary Hanley D</v>
      </c>
    </row>
    <row r="648" spans="10:12" ht="12.75">
      <c r="J648">
        <f>SUM(J614:J647)</f>
        <v>1074</v>
      </c>
      <c r="L648" s="1" t="s">
        <v>525</v>
      </c>
    </row>
    <row r="649" ht="12.75">
      <c r="L649" s="1"/>
    </row>
    <row r="650" ht="12.75">
      <c r="A650" s="1" t="s">
        <v>150</v>
      </c>
    </row>
    <row r="651" spans="1:12" ht="12.75">
      <c r="A651">
        <v>1</v>
      </c>
      <c r="B651" t="s">
        <v>79</v>
      </c>
      <c r="C651">
        <v>4</v>
      </c>
      <c r="D651">
        <v>6</v>
      </c>
      <c r="E651">
        <v>9</v>
      </c>
      <c r="G651">
        <f>IF(C651&lt;51,51-C651,1)</f>
        <v>47</v>
      </c>
      <c r="H651">
        <f>IF(D651&lt;51,51-D651,1)</f>
        <v>45</v>
      </c>
      <c r="I651">
        <f>IF(E651&lt;51,51-E651,1)</f>
        <v>42</v>
      </c>
      <c r="J651">
        <f>SUM(G651:I651)</f>
        <v>134</v>
      </c>
      <c r="K651">
        <f>RANK(J651,J$651:J$679,0)</f>
        <v>1</v>
      </c>
      <c r="L651" t="str">
        <f>CONCATENATE("Grade 6 Boys ",B651)</f>
        <v>Grade 6 Boys Keheewin A</v>
      </c>
    </row>
    <row r="652" spans="1:12" ht="12.75">
      <c r="A652">
        <v>2</v>
      </c>
      <c r="B652" t="s">
        <v>5</v>
      </c>
      <c r="C652">
        <v>7</v>
      </c>
      <c r="D652">
        <v>8</v>
      </c>
      <c r="E652">
        <v>14</v>
      </c>
      <c r="G652">
        <f aca="true" t="shared" si="79" ref="G652:G679">IF(C652&lt;51,51-C652,1)</f>
        <v>44</v>
      </c>
      <c r="H652">
        <f aca="true" t="shared" si="80" ref="H652:H679">IF(D652&lt;51,51-D652,1)</f>
        <v>43</v>
      </c>
      <c r="I652">
        <f aca="true" t="shared" si="81" ref="I652:I679">IF(E652&lt;51,51-E652,1)</f>
        <v>37</v>
      </c>
      <c r="J652">
        <f aca="true" t="shared" si="82" ref="J652:J679">SUM(G652:I652)</f>
        <v>124</v>
      </c>
      <c r="K652">
        <f>RANK(J652,J$651:J$679,0)</f>
        <v>2</v>
      </c>
      <c r="L652" t="str">
        <f aca="true" t="shared" si="83" ref="L652:L679">CONCATENATE("Grade 6 Boys ",B652)</f>
        <v>Grade 6 Boys Parkallen A</v>
      </c>
    </row>
    <row r="653" spans="1:12" ht="12.75">
      <c r="A653">
        <v>3</v>
      </c>
      <c r="B653" t="s">
        <v>34</v>
      </c>
      <c r="C653">
        <v>2</v>
      </c>
      <c r="D653">
        <v>20</v>
      </c>
      <c r="E653">
        <v>22</v>
      </c>
      <c r="G653">
        <f t="shared" si="79"/>
        <v>49</v>
      </c>
      <c r="H653">
        <f t="shared" si="80"/>
        <v>31</v>
      </c>
      <c r="I653">
        <f t="shared" si="81"/>
        <v>29</v>
      </c>
      <c r="J653">
        <f t="shared" si="82"/>
        <v>109</v>
      </c>
      <c r="K653">
        <f>RANK(J653,J$651:J$679,0)</f>
        <v>3</v>
      </c>
      <c r="L653" t="str">
        <f t="shared" si="83"/>
        <v>Grade 6 Boys George H. Luck A</v>
      </c>
    </row>
    <row r="654" spans="1:12" ht="12.75">
      <c r="A654">
        <v>4</v>
      </c>
      <c r="B654" t="s">
        <v>102</v>
      </c>
      <c r="C654">
        <v>1</v>
      </c>
      <c r="D654">
        <v>26</v>
      </c>
      <c r="E654">
        <v>29</v>
      </c>
      <c r="G654">
        <f t="shared" si="79"/>
        <v>50</v>
      </c>
      <c r="H654">
        <f t="shared" si="80"/>
        <v>25</v>
      </c>
      <c r="I654">
        <f t="shared" si="81"/>
        <v>22</v>
      </c>
      <c r="J654">
        <f t="shared" si="82"/>
        <v>97</v>
      </c>
      <c r="K654">
        <f>RANK(J654,J$651:J$679,0)</f>
        <v>4</v>
      </c>
      <c r="L654" t="str">
        <f t="shared" si="83"/>
        <v>Grade 6 Boys George P. Nicholson A</v>
      </c>
    </row>
    <row r="655" spans="1:12" ht="12.75">
      <c r="A655">
        <v>5</v>
      </c>
      <c r="B655" t="s">
        <v>2</v>
      </c>
      <c r="C655">
        <v>12</v>
      </c>
      <c r="D655">
        <v>18</v>
      </c>
      <c r="E655">
        <v>28</v>
      </c>
      <c r="G655">
        <f t="shared" si="79"/>
        <v>39</v>
      </c>
      <c r="H655">
        <f t="shared" si="80"/>
        <v>33</v>
      </c>
      <c r="I655">
        <f t="shared" si="81"/>
        <v>23</v>
      </c>
      <c r="J655">
        <f t="shared" si="82"/>
        <v>95</v>
      </c>
      <c r="K655">
        <f>RANK(J655,J$651:J$679,0)</f>
        <v>5</v>
      </c>
      <c r="L655" t="str">
        <f t="shared" si="83"/>
        <v>Grade 6 Boys Rio Terrace A</v>
      </c>
    </row>
    <row r="656" spans="1:12" ht="12.75">
      <c r="A656">
        <v>6</v>
      </c>
      <c r="B656" t="s">
        <v>13</v>
      </c>
      <c r="C656">
        <v>16</v>
      </c>
      <c r="D656">
        <v>32</v>
      </c>
      <c r="E656">
        <v>33</v>
      </c>
      <c r="G656">
        <f t="shared" si="79"/>
        <v>35</v>
      </c>
      <c r="H656">
        <f t="shared" si="80"/>
        <v>19</v>
      </c>
      <c r="I656">
        <f t="shared" si="81"/>
        <v>18</v>
      </c>
      <c r="J656">
        <f t="shared" si="82"/>
        <v>72</v>
      </c>
      <c r="K656">
        <f>RANK(J656,J$651:J$679,0)</f>
        <v>6</v>
      </c>
      <c r="L656" t="str">
        <f t="shared" si="83"/>
        <v>Grade 6 Boys Michael A. Kostek A</v>
      </c>
    </row>
    <row r="657" spans="1:12" ht="12.75">
      <c r="A657">
        <v>7</v>
      </c>
      <c r="B657" t="s">
        <v>36</v>
      </c>
      <c r="C657">
        <v>24</v>
      </c>
      <c r="D657">
        <v>37</v>
      </c>
      <c r="E657">
        <v>44</v>
      </c>
      <c r="G657">
        <f t="shared" si="79"/>
        <v>27</v>
      </c>
      <c r="H657">
        <f t="shared" si="80"/>
        <v>14</v>
      </c>
      <c r="I657">
        <f t="shared" si="81"/>
        <v>7</v>
      </c>
      <c r="J657">
        <f t="shared" si="82"/>
        <v>48</v>
      </c>
      <c r="K657">
        <f>RANK(J657,J$651:J$679,0)</f>
        <v>8</v>
      </c>
      <c r="L657" t="str">
        <f t="shared" si="83"/>
        <v>Grade 6 Boys Parkallen B</v>
      </c>
    </row>
    <row r="658" spans="1:12" ht="12.75">
      <c r="A658">
        <v>8</v>
      </c>
      <c r="B658" t="s">
        <v>109</v>
      </c>
      <c r="C658">
        <v>27</v>
      </c>
      <c r="D658">
        <v>39</v>
      </c>
      <c r="E658">
        <v>42</v>
      </c>
      <c r="G658">
        <f t="shared" si="79"/>
        <v>24</v>
      </c>
      <c r="H658">
        <f t="shared" si="80"/>
        <v>12</v>
      </c>
      <c r="I658">
        <f t="shared" si="81"/>
        <v>9</v>
      </c>
      <c r="J658">
        <f t="shared" si="82"/>
        <v>45</v>
      </c>
      <c r="K658">
        <f>RANK(J658,J$651:J$679,0)</f>
        <v>9</v>
      </c>
      <c r="L658" t="str">
        <f t="shared" si="83"/>
        <v>Grade 6 Boys Mary Hanley A</v>
      </c>
    </row>
    <row r="659" spans="1:12" ht="12.75">
      <c r="A659">
        <v>9</v>
      </c>
      <c r="B659" t="s">
        <v>26</v>
      </c>
      <c r="C659">
        <v>13</v>
      </c>
      <c r="D659">
        <v>48</v>
      </c>
      <c r="E659">
        <v>49</v>
      </c>
      <c r="G659">
        <f t="shared" si="79"/>
        <v>38</v>
      </c>
      <c r="H659">
        <f t="shared" si="80"/>
        <v>3</v>
      </c>
      <c r="I659">
        <f t="shared" si="81"/>
        <v>2</v>
      </c>
      <c r="J659">
        <f t="shared" si="82"/>
        <v>43</v>
      </c>
      <c r="K659">
        <f>RANK(J659,J$651:J$679,0)</f>
        <v>11</v>
      </c>
      <c r="L659" t="str">
        <f t="shared" si="83"/>
        <v>Grade 6 Boys Win Ferguson A</v>
      </c>
    </row>
    <row r="660" spans="1:12" ht="12.75">
      <c r="A660">
        <v>10</v>
      </c>
      <c r="B660" t="s">
        <v>129</v>
      </c>
      <c r="C660">
        <v>10</v>
      </c>
      <c r="D660">
        <v>41</v>
      </c>
      <c r="E660">
        <v>61</v>
      </c>
      <c r="G660">
        <f t="shared" si="79"/>
        <v>41</v>
      </c>
      <c r="H660">
        <f t="shared" si="80"/>
        <v>10</v>
      </c>
      <c r="I660">
        <f t="shared" si="81"/>
        <v>1</v>
      </c>
      <c r="J660">
        <f t="shared" si="82"/>
        <v>52</v>
      </c>
      <c r="K660">
        <f>RANK(J660,J$651:J$679,0)</f>
        <v>7</v>
      </c>
      <c r="L660" t="str">
        <f t="shared" si="83"/>
        <v>Grade 6 Boys Holyrood A</v>
      </c>
    </row>
    <row r="661" spans="1:12" ht="12.75">
      <c r="A661">
        <v>11</v>
      </c>
      <c r="B661" t="s">
        <v>71</v>
      </c>
      <c r="C661">
        <v>31</v>
      </c>
      <c r="D661">
        <v>45</v>
      </c>
      <c r="E661">
        <v>56</v>
      </c>
      <c r="G661">
        <f t="shared" si="79"/>
        <v>20</v>
      </c>
      <c r="H661">
        <f t="shared" si="80"/>
        <v>6</v>
      </c>
      <c r="I661">
        <f t="shared" si="81"/>
        <v>1</v>
      </c>
      <c r="J661">
        <f t="shared" si="82"/>
        <v>27</v>
      </c>
      <c r="K661">
        <f>RANK(J661,J$651:J$679,0)</f>
        <v>12</v>
      </c>
      <c r="L661" t="str">
        <f t="shared" si="83"/>
        <v>Grade 6 Boys Barrhead Elementary A</v>
      </c>
    </row>
    <row r="662" spans="1:12" ht="12.75">
      <c r="A662">
        <v>12</v>
      </c>
      <c r="B662" t="s">
        <v>33</v>
      </c>
      <c r="C662">
        <v>25</v>
      </c>
      <c r="D662">
        <v>34</v>
      </c>
      <c r="E662">
        <v>78</v>
      </c>
      <c r="G662">
        <f t="shared" si="79"/>
        <v>26</v>
      </c>
      <c r="H662">
        <f t="shared" si="80"/>
        <v>17</v>
      </c>
      <c r="I662">
        <f t="shared" si="81"/>
        <v>1</v>
      </c>
      <c r="J662">
        <f t="shared" si="82"/>
        <v>44</v>
      </c>
      <c r="K662">
        <f>RANK(J662,J$651:J$679,0)</f>
        <v>10</v>
      </c>
      <c r="L662" t="str">
        <f t="shared" si="83"/>
        <v>Grade 6 Boys Centennial A</v>
      </c>
    </row>
    <row r="663" spans="1:12" ht="12.75">
      <c r="A663">
        <v>13</v>
      </c>
      <c r="B663" t="s">
        <v>20</v>
      </c>
      <c r="C663">
        <v>47</v>
      </c>
      <c r="D663">
        <v>53</v>
      </c>
      <c r="E663">
        <v>68</v>
      </c>
      <c r="G663">
        <f t="shared" si="79"/>
        <v>4</v>
      </c>
      <c r="H663">
        <f t="shared" si="80"/>
        <v>1</v>
      </c>
      <c r="I663">
        <f t="shared" si="81"/>
        <v>1</v>
      </c>
      <c r="J663">
        <f t="shared" si="82"/>
        <v>6</v>
      </c>
      <c r="K663">
        <f>RANK(J663,J$651:J$679,0)</f>
        <v>15</v>
      </c>
      <c r="L663" t="str">
        <f t="shared" si="83"/>
        <v>Grade 6 Boys Michael A. Kostek B</v>
      </c>
    </row>
    <row r="664" spans="1:12" ht="12.75">
      <c r="A664">
        <v>14</v>
      </c>
      <c r="B664" t="s">
        <v>37</v>
      </c>
      <c r="C664">
        <v>36</v>
      </c>
      <c r="D664">
        <v>40</v>
      </c>
      <c r="E664">
        <v>112</v>
      </c>
      <c r="G664">
        <f t="shared" si="79"/>
        <v>15</v>
      </c>
      <c r="H664">
        <f t="shared" si="80"/>
        <v>11</v>
      </c>
      <c r="I664">
        <f t="shared" si="81"/>
        <v>1</v>
      </c>
      <c r="J664">
        <f t="shared" si="82"/>
        <v>27</v>
      </c>
      <c r="K664">
        <f>RANK(J664,J$651:J$679,0)</f>
        <v>12</v>
      </c>
      <c r="L664" t="str">
        <f t="shared" si="83"/>
        <v>Grade 6 Boys George H. Luck B</v>
      </c>
    </row>
    <row r="665" spans="1:12" ht="12.75">
      <c r="A665">
        <v>15</v>
      </c>
      <c r="B665" s="11" t="s">
        <v>52</v>
      </c>
      <c r="C665">
        <v>43</v>
      </c>
      <c r="D665">
        <v>74</v>
      </c>
      <c r="E665">
        <v>82</v>
      </c>
      <c r="G665">
        <f t="shared" si="79"/>
        <v>8</v>
      </c>
      <c r="H665">
        <f t="shared" si="80"/>
        <v>1</v>
      </c>
      <c r="I665">
        <f t="shared" si="81"/>
        <v>1</v>
      </c>
      <c r="J665">
        <f t="shared" si="82"/>
        <v>10</v>
      </c>
      <c r="K665">
        <f>RANK(J665,J$651:J$679,0)</f>
        <v>14</v>
      </c>
      <c r="L665" t="str">
        <f t="shared" si="83"/>
        <v>Grade 6 Boys Wes Hosford A</v>
      </c>
    </row>
    <row r="666" spans="1:12" ht="12.75">
      <c r="A666">
        <v>16</v>
      </c>
      <c r="B666" t="s">
        <v>50</v>
      </c>
      <c r="C666">
        <v>54</v>
      </c>
      <c r="D666">
        <v>62</v>
      </c>
      <c r="E666">
        <v>88</v>
      </c>
      <c r="G666">
        <f t="shared" si="79"/>
        <v>1</v>
      </c>
      <c r="H666">
        <f t="shared" si="80"/>
        <v>1</v>
      </c>
      <c r="I666">
        <f t="shared" si="81"/>
        <v>1</v>
      </c>
      <c r="J666">
        <f t="shared" si="82"/>
        <v>3</v>
      </c>
      <c r="K666">
        <f>RANK(J666,J$651:J$679,0)</f>
        <v>16</v>
      </c>
      <c r="L666" t="str">
        <f t="shared" si="83"/>
        <v>Grade 6 Boys Parkallen C</v>
      </c>
    </row>
    <row r="667" spans="1:12" ht="12.75">
      <c r="A667">
        <v>17</v>
      </c>
      <c r="B667" t="s">
        <v>7</v>
      </c>
      <c r="C667">
        <v>55</v>
      </c>
      <c r="D667">
        <v>66</v>
      </c>
      <c r="E667">
        <v>98</v>
      </c>
      <c r="G667">
        <f t="shared" si="79"/>
        <v>1</v>
      </c>
      <c r="H667">
        <f t="shared" si="80"/>
        <v>1</v>
      </c>
      <c r="I667">
        <f t="shared" si="81"/>
        <v>1</v>
      </c>
      <c r="J667">
        <f t="shared" si="82"/>
        <v>3</v>
      </c>
      <c r="K667">
        <f>RANK(J667,J$651:J$679,0)</f>
        <v>16</v>
      </c>
      <c r="L667" t="str">
        <f t="shared" si="83"/>
        <v>Grade 6 Boys Rio Terrace B</v>
      </c>
    </row>
    <row r="668" spans="1:12" ht="12.75">
      <c r="A668">
        <v>18</v>
      </c>
      <c r="B668" t="s">
        <v>53</v>
      </c>
      <c r="C668">
        <v>69</v>
      </c>
      <c r="D668">
        <v>76</v>
      </c>
      <c r="E668">
        <v>80</v>
      </c>
      <c r="G668">
        <f t="shared" si="79"/>
        <v>1</v>
      </c>
      <c r="H668">
        <f t="shared" si="80"/>
        <v>1</v>
      </c>
      <c r="I668">
        <f t="shared" si="81"/>
        <v>1</v>
      </c>
      <c r="J668">
        <f t="shared" si="82"/>
        <v>3</v>
      </c>
      <c r="K668">
        <f>RANK(J668,J$651:J$679,0)</f>
        <v>16</v>
      </c>
      <c r="L668" t="str">
        <f t="shared" si="83"/>
        <v>Grade 6 Boys Patricia Heights A</v>
      </c>
    </row>
    <row r="669" spans="1:12" ht="12.75">
      <c r="A669">
        <v>19</v>
      </c>
      <c r="B669" t="s">
        <v>112</v>
      </c>
      <c r="C669">
        <v>71</v>
      </c>
      <c r="D669">
        <v>87</v>
      </c>
      <c r="E669">
        <v>91</v>
      </c>
      <c r="G669">
        <f t="shared" si="79"/>
        <v>1</v>
      </c>
      <c r="H669">
        <f t="shared" si="80"/>
        <v>1</v>
      </c>
      <c r="I669">
        <f t="shared" si="81"/>
        <v>1</v>
      </c>
      <c r="J669">
        <f t="shared" si="82"/>
        <v>3</v>
      </c>
      <c r="K669">
        <f>RANK(J669,J$651:J$679,0)</f>
        <v>16</v>
      </c>
      <c r="L669" t="str">
        <f t="shared" si="83"/>
        <v>Grade 6 Boys Mary Hanley B</v>
      </c>
    </row>
    <row r="670" spans="1:12" ht="12.75">
      <c r="A670">
        <v>20</v>
      </c>
      <c r="B670" t="s">
        <v>80</v>
      </c>
      <c r="C670">
        <v>60</v>
      </c>
      <c r="D670">
        <v>97</v>
      </c>
      <c r="E670">
        <v>104</v>
      </c>
      <c r="G670">
        <f t="shared" si="79"/>
        <v>1</v>
      </c>
      <c r="H670">
        <f t="shared" si="80"/>
        <v>1</v>
      </c>
      <c r="I670">
        <f t="shared" si="81"/>
        <v>1</v>
      </c>
      <c r="J670">
        <f t="shared" si="82"/>
        <v>3</v>
      </c>
      <c r="K670">
        <f>RANK(J670,J$651:J$679,0)</f>
        <v>16</v>
      </c>
      <c r="L670" t="str">
        <f t="shared" si="83"/>
        <v>Grade 6 Boys Barrhead Elementary B</v>
      </c>
    </row>
    <row r="671" spans="1:12" ht="12.75">
      <c r="A671">
        <v>21</v>
      </c>
      <c r="B671" t="s">
        <v>23</v>
      </c>
      <c r="C671">
        <v>83</v>
      </c>
      <c r="D671">
        <v>90</v>
      </c>
      <c r="E671">
        <v>94</v>
      </c>
      <c r="G671">
        <f t="shared" si="79"/>
        <v>1</v>
      </c>
      <c r="H671">
        <f t="shared" si="80"/>
        <v>1</v>
      </c>
      <c r="I671">
        <f t="shared" si="81"/>
        <v>1</v>
      </c>
      <c r="J671">
        <f t="shared" si="82"/>
        <v>3</v>
      </c>
      <c r="K671">
        <f>RANK(J671,J$651:J$679,0)</f>
        <v>16</v>
      </c>
      <c r="L671" t="str">
        <f t="shared" si="83"/>
        <v>Grade 6 Boys Michael A. Kostek C</v>
      </c>
    </row>
    <row r="672" spans="1:12" ht="12.75">
      <c r="A672">
        <v>22</v>
      </c>
      <c r="B672" t="s">
        <v>58</v>
      </c>
      <c r="C672">
        <v>81</v>
      </c>
      <c r="D672">
        <v>84</v>
      </c>
      <c r="E672">
        <v>106</v>
      </c>
      <c r="G672">
        <f t="shared" si="79"/>
        <v>1</v>
      </c>
      <c r="H672">
        <f t="shared" si="80"/>
        <v>1</v>
      </c>
      <c r="I672">
        <f t="shared" si="81"/>
        <v>1</v>
      </c>
      <c r="J672">
        <f t="shared" si="82"/>
        <v>3</v>
      </c>
      <c r="K672">
        <f>RANK(J672,J$651:J$679,0)</f>
        <v>16</v>
      </c>
      <c r="L672" t="str">
        <f t="shared" si="83"/>
        <v>Grade 6 Boys Patricia Heights B</v>
      </c>
    </row>
    <row r="673" spans="1:12" ht="12.75">
      <c r="A673">
        <v>23</v>
      </c>
      <c r="B673" t="s">
        <v>103</v>
      </c>
      <c r="C673">
        <v>72</v>
      </c>
      <c r="D673">
        <v>85</v>
      </c>
      <c r="E673">
        <v>115</v>
      </c>
      <c r="G673">
        <f t="shared" si="79"/>
        <v>1</v>
      </c>
      <c r="H673">
        <f t="shared" si="80"/>
        <v>1</v>
      </c>
      <c r="I673">
        <f t="shared" si="81"/>
        <v>1</v>
      </c>
      <c r="J673">
        <f t="shared" si="82"/>
        <v>3</v>
      </c>
      <c r="K673">
        <f>RANK(J673,J$651:J$679,0)</f>
        <v>16</v>
      </c>
      <c r="L673" t="str">
        <f t="shared" si="83"/>
        <v>Grade 6 Boys George P. Nicholson B</v>
      </c>
    </row>
    <row r="674" spans="1:12" ht="12.75">
      <c r="A674">
        <v>24</v>
      </c>
      <c r="B674" t="s">
        <v>123</v>
      </c>
      <c r="C674">
        <v>95</v>
      </c>
      <c r="D674">
        <v>99</v>
      </c>
      <c r="E674">
        <v>116</v>
      </c>
      <c r="G674">
        <f t="shared" si="79"/>
        <v>1</v>
      </c>
      <c r="H674">
        <f t="shared" si="80"/>
        <v>1</v>
      </c>
      <c r="I674">
        <f t="shared" si="81"/>
        <v>1</v>
      </c>
      <c r="J674">
        <f t="shared" si="82"/>
        <v>3</v>
      </c>
      <c r="K674">
        <f>RANK(J674,J$651:J$679,0)</f>
        <v>16</v>
      </c>
      <c r="L674" t="str">
        <f t="shared" si="83"/>
        <v>Grade 6 Boys Mary Hanley C</v>
      </c>
    </row>
    <row r="675" spans="1:12" ht="12.75">
      <c r="A675">
        <v>25</v>
      </c>
      <c r="B675" t="s">
        <v>125</v>
      </c>
      <c r="C675">
        <v>107</v>
      </c>
      <c r="D675">
        <v>114</v>
      </c>
      <c r="E675">
        <v>120</v>
      </c>
      <c r="G675">
        <f t="shared" si="79"/>
        <v>1</v>
      </c>
      <c r="H675">
        <f t="shared" si="80"/>
        <v>1</v>
      </c>
      <c r="I675">
        <f t="shared" si="81"/>
        <v>1</v>
      </c>
      <c r="J675">
        <f t="shared" si="82"/>
        <v>3</v>
      </c>
      <c r="K675">
        <f>RANK(J675,J$651:J$679,0)</f>
        <v>16</v>
      </c>
      <c r="L675" t="str">
        <f t="shared" si="83"/>
        <v>Grade 6 Boys Blessed Kateri A</v>
      </c>
    </row>
    <row r="676" spans="1:12" ht="12.75">
      <c r="A676">
        <v>26</v>
      </c>
      <c r="B676" s="11" t="s">
        <v>56</v>
      </c>
      <c r="C676">
        <v>70</v>
      </c>
      <c r="D676">
        <v>129</v>
      </c>
      <c r="E676">
        <v>142</v>
      </c>
      <c r="G676">
        <f t="shared" si="79"/>
        <v>1</v>
      </c>
      <c r="H676">
        <f t="shared" si="80"/>
        <v>1</v>
      </c>
      <c r="I676">
        <f t="shared" si="81"/>
        <v>1</v>
      </c>
      <c r="J676">
        <f t="shared" si="82"/>
        <v>3</v>
      </c>
      <c r="K676">
        <f>RANK(J676,J$651:J$679,0)</f>
        <v>16</v>
      </c>
      <c r="L676" t="str">
        <f t="shared" si="83"/>
        <v>Grade 6 Boys Fraser A</v>
      </c>
    </row>
    <row r="677" spans="1:12" ht="12.75">
      <c r="A677">
        <v>27</v>
      </c>
      <c r="B677" s="11" t="s">
        <v>110</v>
      </c>
      <c r="C677">
        <v>108</v>
      </c>
      <c r="D677">
        <v>110</v>
      </c>
      <c r="E677">
        <v>125</v>
      </c>
      <c r="G677">
        <f t="shared" si="79"/>
        <v>1</v>
      </c>
      <c r="H677">
        <f t="shared" si="80"/>
        <v>1</v>
      </c>
      <c r="I677">
        <f t="shared" si="81"/>
        <v>1</v>
      </c>
      <c r="J677">
        <f t="shared" si="82"/>
        <v>3</v>
      </c>
      <c r="K677">
        <f>RANK(J677,J$651:J$679,0)</f>
        <v>16</v>
      </c>
      <c r="L677" t="str">
        <f t="shared" si="83"/>
        <v>Grade 6 Boys Crawford Plains A</v>
      </c>
    </row>
    <row r="678" spans="1:12" ht="12.75">
      <c r="A678">
        <v>28</v>
      </c>
      <c r="B678" s="11" t="s">
        <v>140</v>
      </c>
      <c r="C678">
        <v>109</v>
      </c>
      <c r="D678">
        <v>133</v>
      </c>
      <c r="E678">
        <v>134</v>
      </c>
      <c r="G678">
        <f t="shared" si="79"/>
        <v>1</v>
      </c>
      <c r="H678">
        <f t="shared" si="80"/>
        <v>1</v>
      </c>
      <c r="I678">
        <f t="shared" si="81"/>
        <v>1</v>
      </c>
      <c r="J678">
        <f t="shared" si="82"/>
        <v>3</v>
      </c>
      <c r="K678">
        <f>RANK(J678,J$651:J$679,0)</f>
        <v>16</v>
      </c>
      <c r="L678" t="str">
        <f t="shared" si="83"/>
        <v>Grade 6 Boys Edmonton Khalsa School A</v>
      </c>
    </row>
    <row r="679" spans="1:12" ht="12.75">
      <c r="A679">
        <v>29</v>
      </c>
      <c r="B679" t="s">
        <v>144</v>
      </c>
      <c r="C679">
        <v>117</v>
      </c>
      <c r="D679">
        <v>124</v>
      </c>
      <c r="E679">
        <v>136</v>
      </c>
      <c r="G679">
        <f t="shared" si="79"/>
        <v>1</v>
      </c>
      <c r="H679">
        <f t="shared" si="80"/>
        <v>1</v>
      </c>
      <c r="I679">
        <f t="shared" si="81"/>
        <v>1</v>
      </c>
      <c r="J679">
        <f t="shared" si="82"/>
        <v>3</v>
      </c>
      <c r="K679">
        <f>RANK(J679,J$651:J$679,0)</f>
        <v>16</v>
      </c>
      <c r="L679" t="str">
        <f t="shared" si="83"/>
        <v>Grade 6 Boys Mary Hanley D</v>
      </c>
    </row>
    <row r="680" spans="10:12" ht="12.75">
      <c r="J680">
        <f>SUM(J651:J679)</f>
        <v>975</v>
      </c>
      <c r="L680" s="1" t="s">
        <v>526</v>
      </c>
    </row>
    <row r="683" ht="12.75">
      <c r="A683" s="1" t="s">
        <v>504</v>
      </c>
    </row>
    <row r="684" spans="1:12" ht="12.75">
      <c r="A684">
        <v>1</v>
      </c>
      <c r="B684" t="s">
        <v>1</v>
      </c>
      <c r="C684">
        <v>4</v>
      </c>
      <c r="D684">
        <v>5</v>
      </c>
      <c r="E684">
        <v>6</v>
      </c>
      <c r="G684">
        <f>IF(C684&lt;51,51-C684,1)</f>
        <v>47</v>
      </c>
      <c r="H684">
        <f>IF(D684&lt;51,51-D684,1)</f>
        <v>46</v>
      </c>
      <c r="I684">
        <f>IF(E684&lt;51,51-E684,1)</f>
        <v>45</v>
      </c>
      <c r="J684">
        <f>SUM(G684:I684)</f>
        <v>138</v>
      </c>
      <c r="K684">
        <f>RANK(J684,J$684:J$722,0)</f>
        <v>1</v>
      </c>
      <c r="L684" t="str">
        <f aca="true" t="shared" si="84" ref="L684:L722">CONCATENATE("Grade 3 Girls ",B684)</f>
        <v>Grade 3 Girls Windsor Park A</v>
      </c>
    </row>
    <row r="685" spans="1:12" ht="12.75">
      <c r="A685">
        <v>2</v>
      </c>
      <c r="B685" t="s">
        <v>2</v>
      </c>
      <c r="C685">
        <v>3</v>
      </c>
      <c r="D685">
        <v>8</v>
      </c>
      <c r="E685">
        <v>13</v>
      </c>
      <c r="G685">
        <f aca="true" t="shared" si="85" ref="G685:G722">IF(C685&lt;51,51-C685,1)</f>
        <v>48</v>
      </c>
      <c r="H685">
        <f aca="true" t="shared" si="86" ref="H685:H722">IF(D685&lt;51,51-D685,1)</f>
        <v>43</v>
      </c>
      <c r="I685">
        <f aca="true" t="shared" si="87" ref="I685:I722">IF(E685&lt;51,51-E685,1)</f>
        <v>38</v>
      </c>
      <c r="J685">
        <f aca="true" t="shared" si="88" ref="J685:J722">SUM(G685:I685)</f>
        <v>129</v>
      </c>
      <c r="K685">
        <f>RANK(J685,J$684:J$722,0)</f>
        <v>2</v>
      </c>
      <c r="L685" t="str">
        <f t="shared" si="84"/>
        <v>Grade 3 Girls Rio Terrace A</v>
      </c>
    </row>
    <row r="686" spans="1:12" ht="12.75">
      <c r="A686">
        <v>3</v>
      </c>
      <c r="B686" t="s">
        <v>6</v>
      </c>
      <c r="C686">
        <v>9</v>
      </c>
      <c r="D686">
        <v>15</v>
      </c>
      <c r="E686">
        <v>18</v>
      </c>
      <c r="G686">
        <f t="shared" si="85"/>
        <v>42</v>
      </c>
      <c r="H686">
        <f t="shared" si="86"/>
        <v>36</v>
      </c>
      <c r="I686">
        <f t="shared" si="87"/>
        <v>33</v>
      </c>
      <c r="J686">
        <f t="shared" si="88"/>
        <v>111</v>
      </c>
      <c r="K686">
        <f>RANK(J686,J$684:J$722,0)</f>
        <v>3</v>
      </c>
      <c r="L686" t="str">
        <f t="shared" si="84"/>
        <v>Grade 3 Girls Strathcona Christian Ac A</v>
      </c>
    </row>
    <row r="687" spans="1:12" ht="12.75">
      <c r="A687">
        <v>4</v>
      </c>
      <c r="B687" t="s">
        <v>3</v>
      </c>
      <c r="C687">
        <v>7</v>
      </c>
      <c r="D687">
        <v>11</v>
      </c>
      <c r="E687">
        <v>29</v>
      </c>
      <c r="G687">
        <f t="shared" si="85"/>
        <v>44</v>
      </c>
      <c r="H687">
        <f t="shared" si="86"/>
        <v>40</v>
      </c>
      <c r="I687">
        <f t="shared" si="87"/>
        <v>22</v>
      </c>
      <c r="J687">
        <f t="shared" si="88"/>
        <v>106</v>
      </c>
      <c r="K687">
        <f>RANK(J687,J$684:J$722,0)</f>
        <v>4</v>
      </c>
      <c r="L687" t="str">
        <f t="shared" si="84"/>
        <v>Grade 3 Girls Windsor Park B</v>
      </c>
    </row>
    <row r="688" spans="1:12" ht="12.75">
      <c r="A688">
        <v>5</v>
      </c>
      <c r="B688" t="s">
        <v>4</v>
      </c>
      <c r="C688">
        <v>1</v>
      </c>
      <c r="D688">
        <v>25</v>
      </c>
      <c r="E688">
        <v>44</v>
      </c>
      <c r="G688">
        <f t="shared" si="85"/>
        <v>50</v>
      </c>
      <c r="H688">
        <f t="shared" si="86"/>
        <v>26</v>
      </c>
      <c r="I688">
        <f t="shared" si="87"/>
        <v>7</v>
      </c>
      <c r="J688">
        <f t="shared" si="88"/>
        <v>83</v>
      </c>
      <c r="K688">
        <f>RANK(J688,J$684:J$722,0)</f>
        <v>5</v>
      </c>
      <c r="L688" t="str">
        <f t="shared" si="84"/>
        <v>Grade 3 Girls Earl Buxton A</v>
      </c>
    </row>
    <row r="689" spans="1:12" ht="12.75">
      <c r="A689">
        <v>6</v>
      </c>
      <c r="B689" t="s">
        <v>7</v>
      </c>
      <c r="C689">
        <v>21</v>
      </c>
      <c r="D689">
        <v>24</v>
      </c>
      <c r="E689">
        <v>27</v>
      </c>
      <c r="G689">
        <f t="shared" si="85"/>
        <v>30</v>
      </c>
      <c r="H689">
        <f t="shared" si="86"/>
        <v>27</v>
      </c>
      <c r="I689">
        <f t="shared" si="87"/>
        <v>24</v>
      </c>
      <c r="J689">
        <f t="shared" si="88"/>
        <v>81</v>
      </c>
      <c r="K689">
        <f>RANK(J689,J$684:J$722,0)</f>
        <v>6</v>
      </c>
      <c r="L689" t="str">
        <f t="shared" si="84"/>
        <v>Grade 3 Girls Rio Terrace B</v>
      </c>
    </row>
    <row r="690" spans="1:12" ht="12.75">
      <c r="A690">
        <v>7</v>
      </c>
      <c r="B690" t="s">
        <v>9</v>
      </c>
      <c r="C690">
        <v>12</v>
      </c>
      <c r="D690">
        <v>17</v>
      </c>
      <c r="E690">
        <v>47</v>
      </c>
      <c r="G690">
        <f t="shared" si="85"/>
        <v>39</v>
      </c>
      <c r="H690">
        <f t="shared" si="86"/>
        <v>34</v>
      </c>
      <c r="I690">
        <f t="shared" si="87"/>
        <v>4</v>
      </c>
      <c r="J690">
        <f t="shared" si="88"/>
        <v>77</v>
      </c>
      <c r="K690">
        <f>RANK(J690,J$684:J$722,0)</f>
        <v>7</v>
      </c>
      <c r="L690" t="str">
        <f t="shared" si="84"/>
        <v>Grade 3 Girls Pine Street A</v>
      </c>
    </row>
    <row r="691" spans="1:12" ht="12.75">
      <c r="A691">
        <v>8</v>
      </c>
      <c r="B691" t="s">
        <v>13</v>
      </c>
      <c r="C691">
        <v>19</v>
      </c>
      <c r="D691">
        <v>26</v>
      </c>
      <c r="E691">
        <v>31</v>
      </c>
      <c r="G691">
        <f t="shared" si="85"/>
        <v>32</v>
      </c>
      <c r="H691">
        <f t="shared" si="86"/>
        <v>25</v>
      </c>
      <c r="I691">
        <f t="shared" si="87"/>
        <v>20</v>
      </c>
      <c r="J691">
        <f t="shared" si="88"/>
        <v>77</v>
      </c>
      <c r="K691">
        <f>RANK(J691,J$684:J$722,0)</f>
        <v>7</v>
      </c>
      <c r="L691" t="str">
        <f t="shared" si="84"/>
        <v>Grade 3 Girls Michael A. Kostek A</v>
      </c>
    </row>
    <row r="692" spans="1:12" ht="12.75">
      <c r="A692">
        <v>9</v>
      </c>
      <c r="B692" t="s">
        <v>14</v>
      </c>
      <c r="C692">
        <v>22</v>
      </c>
      <c r="D692">
        <v>23</v>
      </c>
      <c r="E692">
        <v>53</v>
      </c>
      <c r="G692">
        <f t="shared" si="85"/>
        <v>29</v>
      </c>
      <c r="H692">
        <f t="shared" si="86"/>
        <v>28</v>
      </c>
      <c r="I692">
        <f t="shared" si="87"/>
        <v>1</v>
      </c>
      <c r="J692">
        <f t="shared" si="88"/>
        <v>58</v>
      </c>
      <c r="K692">
        <f>RANK(J692,J$684:J$722,0)</f>
        <v>9</v>
      </c>
      <c r="L692" t="str">
        <f t="shared" si="84"/>
        <v>Grade 3 Girls Strathcona Christian Ac B</v>
      </c>
    </row>
    <row r="693" spans="1:12" ht="12.75">
      <c r="A693">
        <v>10</v>
      </c>
      <c r="B693" t="s">
        <v>20</v>
      </c>
      <c r="C693">
        <v>33</v>
      </c>
      <c r="D693">
        <v>38</v>
      </c>
      <c r="E693">
        <v>39</v>
      </c>
      <c r="G693">
        <f t="shared" si="85"/>
        <v>18</v>
      </c>
      <c r="H693">
        <f t="shared" si="86"/>
        <v>13</v>
      </c>
      <c r="I693">
        <f t="shared" si="87"/>
        <v>12</v>
      </c>
      <c r="J693">
        <f t="shared" si="88"/>
        <v>43</v>
      </c>
      <c r="K693">
        <f>RANK(J693,J$684:J$722,0)</f>
        <v>10</v>
      </c>
      <c r="L693" t="str">
        <f t="shared" si="84"/>
        <v>Grade 3 Girls Michael A. Kostek B</v>
      </c>
    </row>
    <row r="694" spans="1:12" ht="12.75">
      <c r="A694">
        <v>11</v>
      </c>
      <c r="B694" s="11" t="s">
        <v>33</v>
      </c>
      <c r="C694">
        <v>20</v>
      </c>
      <c r="D694">
        <v>43</v>
      </c>
      <c r="E694">
        <v>52</v>
      </c>
      <c r="G694">
        <f t="shared" si="85"/>
        <v>31</v>
      </c>
      <c r="H694">
        <f t="shared" si="86"/>
        <v>8</v>
      </c>
      <c r="I694">
        <f t="shared" si="87"/>
        <v>1</v>
      </c>
      <c r="J694">
        <f t="shared" si="88"/>
        <v>40</v>
      </c>
      <c r="K694">
        <f>RANK(J694,J$684:J$722,0)</f>
        <v>12</v>
      </c>
      <c r="L694" t="str">
        <f t="shared" si="84"/>
        <v>Grade 3 Girls Centennial A</v>
      </c>
    </row>
    <row r="695" spans="1:12" ht="12.75">
      <c r="A695">
        <v>12</v>
      </c>
      <c r="B695" t="s">
        <v>8</v>
      </c>
      <c r="C695">
        <v>36</v>
      </c>
      <c r="D695">
        <v>42</v>
      </c>
      <c r="E695">
        <v>55</v>
      </c>
      <c r="G695">
        <f t="shared" si="85"/>
        <v>15</v>
      </c>
      <c r="H695">
        <f t="shared" si="86"/>
        <v>9</v>
      </c>
      <c r="I695">
        <f t="shared" si="87"/>
        <v>1</v>
      </c>
      <c r="J695">
        <f t="shared" si="88"/>
        <v>25</v>
      </c>
      <c r="K695">
        <f>RANK(J695,J$684:J$722,0)</f>
        <v>15</v>
      </c>
      <c r="L695" t="str">
        <f t="shared" si="84"/>
        <v>Grade 3 Girls Holy Cross A</v>
      </c>
    </row>
    <row r="696" spans="1:12" ht="12.75">
      <c r="A696">
        <v>13</v>
      </c>
      <c r="B696" t="s">
        <v>17</v>
      </c>
      <c r="C696">
        <v>30</v>
      </c>
      <c r="D696">
        <v>49</v>
      </c>
      <c r="E696">
        <v>56</v>
      </c>
      <c r="G696">
        <f t="shared" si="85"/>
        <v>21</v>
      </c>
      <c r="H696">
        <f t="shared" si="86"/>
        <v>2</v>
      </c>
      <c r="I696">
        <f t="shared" si="87"/>
        <v>1</v>
      </c>
      <c r="J696">
        <f t="shared" si="88"/>
        <v>24</v>
      </c>
      <c r="K696">
        <f>RANK(J696,J$684:J$722,0)</f>
        <v>17</v>
      </c>
      <c r="L696" t="str">
        <f t="shared" si="84"/>
        <v>Grade 3 Girls Rio Terrace C</v>
      </c>
    </row>
    <row r="697" spans="1:12" ht="12.75">
      <c r="A697">
        <v>14</v>
      </c>
      <c r="B697" t="s">
        <v>5</v>
      </c>
      <c r="C697">
        <v>14</v>
      </c>
      <c r="D697">
        <v>61</v>
      </c>
      <c r="E697">
        <v>62</v>
      </c>
      <c r="G697">
        <f t="shared" si="85"/>
        <v>37</v>
      </c>
      <c r="H697">
        <f t="shared" si="86"/>
        <v>1</v>
      </c>
      <c r="I697">
        <f t="shared" si="87"/>
        <v>1</v>
      </c>
      <c r="J697">
        <f t="shared" si="88"/>
        <v>39</v>
      </c>
      <c r="K697">
        <f>RANK(J697,J$684:J$722,0)</f>
        <v>13</v>
      </c>
      <c r="L697" t="str">
        <f t="shared" si="84"/>
        <v>Grade 3 Girls Parkallen A</v>
      </c>
    </row>
    <row r="698" spans="1:12" ht="12.75">
      <c r="A698">
        <v>15</v>
      </c>
      <c r="B698" t="s">
        <v>11</v>
      </c>
      <c r="C698">
        <v>34</v>
      </c>
      <c r="D698">
        <v>45</v>
      </c>
      <c r="E698">
        <v>63</v>
      </c>
      <c r="G698">
        <f t="shared" si="85"/>
        <v>17</v>
      </c>
      <c r="H698">
        <f t="shared" si="86"/>
        <v>6</v>
      </c>
      <c r="I698">
        <f t="shared" si="87"/>
        <v>1</v>
      </c>
      <c r="J698">
        <f t="shared" si="88"/>
        <v>24</v>
      </c>
      <c r="K698">
        <f>RANK(J698,J$684:J$722,0)</f>
        <v>17</v>
      </c>
      <c r="L698" t="str">
        <f t="shared" si="84"/>
        <v>Grade 3 Girls Meadowlark Christian A</v>
      </c>
    </row>
    <row r="699" spans="1:12" ht="12.75">
      <c r="A699">
        <v>16</v>
      </c>
      <c r="B699" t="s">
        <v>107</v>
      </c>
      <c r="C699">
        <v>10</v>
      </c>
      <c r="D699">
        <v>57</v>
      </c>
      <c r="E699">
        <v>79</v>
      </c>
      <c r="G699">
        <f t="shared" si="85"/>
        <v>41</v>
      </c>
      <c r="H699">
        <f t="shared" si="86"/>
        <v>1</v>
      </c>
      <c r="I699">
        <f t="shared" si="87"/>
        <v>1</v>
      </c>
      <c r="J699">
        <f t="shared" si="88"/>
        <v>43</v>
      </c>
      <c r="K699">
        <f>RANK(J699,J$684:J$722,0)</f>
        <v>10</v>
      </c>
      <c r="L699" t="str">
        <f t="shared" si="84"/>
        <v>Grade 3 Girls Lymburn School A</v>
      </c>
    </row>
    <row r="700" spans="1:12" ht="12.75">
      <c r="A700">
        <v>17</v>
      </c>
      <c r="B700" t="s">
        <v>12</v>
      </c>
      <c r="C700">
        <v>37</v>
      </c>
      <c r="D700">
        <v>60</v>
      </c>
      <c r="E700">
        <v>64</v>
      </c>
      <c r="G700">
        <f t="shared" si="85"/>
        <v>14</v>
      </c>
      <c r="H700">
        <f t="shared" si="86"/>
        <v>1</v>
      </c>
      <c r="I700">
        <f t="shared" si="87"/>
        <v>1</v>
      </c>
      <c r="J700">
        <f t="shared" si="88"/>
        <v>16</v>
      </c>
      <c r="K700">
        <f>RANK(J700,J$684:J$722,0)</f>
        <v>19</v>
      </c>
      <c r="L700" t="str">
        <f t="shared" si="84"/>
        <v>Grade 3 Girls Crestwood A</v>
      </c>
    </row>
    <row r="701" spans="1:12" ht="12.75">
      <c r="A701">
        <v>18</v>
      </c>
      <c r="B701" t="s">
        <v>102</v>
      </c>
      <c r="C701">
        <v>48</v>
      </c>
      <c r="D701">
        <v>50</v>
      </c>
      <c r="E701">
        <v>75</v>
      </c>
      <c r="G701">
        <f t="shared" si="85"/>
        <v>3</v>
      </c>
      <c r="H701">
        <f t="shared" si="86"/>
        <v>1</v>
      </c>
      <c r="I701">
        <f t="shared" si="87"/>
        <v>1</v>
      </c>
      <c r="J701">
        <f t="shared" si="88"/>
        <v>5</v>
      </c>
      <c r="K701">
        <f>RANK(J701,J$684:J$722,0)</f>
        <v>23</v>
      </c>
      <c r="L701" t="str">
        <f t="shared" si="84"/>
        <v>Grade 3 Girls George P. Nicholson A</v>
      </c>
    </row>
    <row r="702" spans="1:12" ht="12.75">
      <c r="A702">
        <v>19</v>
      </c>
      <c r="B702" t="s">
        <v>512</v>
      </c>
      <c r="C702">
        <v>41</v>
      </c>
      <c r="D702">
        <v>59</v>
      </c>
      <c r="E702">
        <v>74</v>
      </c>
      <c r="G702">
        <f t="shared" si="85"/>
        <v>10</v>
      </c>
      <c r="H702">
        <f t="shared" si="86"/>
        <v>1</v>
      </c>
      <c r="I702">
        <f t="shared" si="87"/>
        <v>1</v>
      </c>
      <c r="J702">
        <f t="shared" si="88"/>
        <v>12</v>
      </c>
      <c r="K702">
        <f>RANK(J702,J$684:J$722,0)</f>
        <v>21</v>
      </c>
      <c r="L702" t="str">
        <f t="shared" si="84"/>
        <v>Grade 3 Girls Suzuki Charter School A</v>
      </c>
    </row>
    <row r="703" spans="1:12" ht="12.75">
      <c r="A703">
        <v>20</v>
      </c>
      <c r="B703" s="11" t="s">
        <v>513</v>
      </c>
      <c r="C703">
        <v>16</v>
      </c>
      <c r="D703">
        <v>54</v>
      </c>
      <c r="E703">
        <v>121</v>
      </c>
      <c r="G703">
        <f t="shared" si="85"/>
        <v>35</v>
      </c>
      <c r="H703">
        <f t="shared" si="86"/>
        <v>1</v>
      </c>
      <c r="I703">
        <f t="shared" si="87"/>
        <v>1</v>
      </c>
      <c r="J703">
        <f t="shared" si="88"/>
        <v>37</v>
      </c>
      <c r="K703">
        <f>RANK(J703,J$684:J$722,0)</f>
        <v>14</v>
      </c>
      <c r="L703" t="str">
        <f t="shared" si="84"/>
        <v>Grade 3 Girls Aldergrove A</v>
      </c>
    </row>
    <row r="704" spans="1:12" ht="12.75">
      <c r="A704">
        <v>21</v>
      </c>
      <c r="B704" t="s">
        <v>23</v>
      </c>
      <c r="C704">
        <v>40</v>
      </c>
      <c r="D704">
        <v>67</v>
      </c>
      <c r="E704">
        <v>87</v>
      </c>
      <c r="G704">
        <f t="shared" si="85"/>
        <v>11</v>
      </c>
      <c r="H704">
        <f t="shared" si="86"/>
        <v>1</v>
      </c>
      <c r="I704">
        <f t="shared" si="87"/>
        <v>1</v>
      </c>
      <c r="J704">
        <f t="shared" si="88"/>
        <v>13</v>
      </c>
      <c r="K704">
        <f>RANK(J704,J$684:J$722,0)</f>
        <v>20</v>
      </c>
      <c r="L704" t="str">
        <f t="shared" si="84"/>
        <v>Grade 3 Girls Michael A. Kostek C</v>
      </c>
    </row>
    <row r="705" spans="1:12" ht="12.75">
      <c r="A705">
        <v>22</v>
      </c>
      <c r="B705" t="s">
        <v>10</v>
      </c>
      <c r="C705">
        <v>46</v>
      </c>
      <c r="D705">
        <v>76</v>
      </c>
      <c r="E705">
        <v>78</v>
      </c>
      <c r="G705">
        <f t="shared" si="85"/>
        <v>5</v>
      </c>
      <c r="H705">
        <f t="shared" si="86"/>
        <v>1</v>
      </c>
      <c r="I705">
        <f t="shared" si="87"/>
        <v>1</v>
      </c>
      <c r="J705">
        <f t="shared" si="88"/>
        <v>7</v>
      </c>
      <c r="K705">
        <f>RANK(J705,J$684:J$722,0)</f>
        <v>22</v>
      </c>
      <c r="L705" t="str">
        <f t="shared" si="84"/>
        <v>Grade 3 Girls Victoria A</v>
      </c>
    </row>
    <row r="706" spans="1:12" ht="12.75">
      <c r="A706">
        <v>23</v>
      </c>
      <c r="B706" t="s">
        <v>16</v>
      </c>
      <c r="C706">
        <v>28</v>
      </c>
      <c r="D706">
        <v>93</v>
      </c>
      <c r="E706">
        <v>107</v>
      </c>
      <c r="G706">
        <f t="shared" si="85"/>
        <v>23</v>
      </c>
      <c r="H706">
        <f t="shared" si="86"/>
        <v>1</v>
      </c>
      <c r="I706">
        <f t="shared" si="87"/>
        <v>1</v>
      </c>
      <c r="J706">
        <f t="shared" si="88"/>
        <v>25</v>
      </c>
      <c r="K706">
        <f>RANK(J706,J$684:J$722,0)</f>
        <v>15</v>
      </c>
      <c r="L706" t="str">
        <f t="shared" si="84"/>
        <v>Grade 3 Girls Edmonton Christian West A</v>
      </c>
    </row>
    <row r="707" spans="1:12" ht="12.75">
      <c r="A707">
        <v>24</v>
      </c>
      <c r="B707" t="s">
        <v>19</v>
      </c>
      <c r="C707">
        <v>72</v>
      </c>
      <c r="D707">
        <v>73</v>
      </c>
      <c r="E707">
        <v>84</v>
      </c>
      <c r="G707">
        <f t="shared" si="85"/>
        <v>1</v>
      </c>
      <c r="H707">
        <f t="shared" si="86"/>
        <v>1</v>
      </c>
      <c r="I707">
        <f t="shared" si="87"/>
        <v>1</v>
      </c>
      <c r="J707">
        <f t="shared" si="88"/>
        <v>3</v>
      </c>
      <c r="K707">
        <f>RANK(J707,J$684:J$722,0)</f>
        <v>24</v>
      </c>
      <c r="L707" t="str">
        <f t="shared" si="84"/>
        <v>Grade 3 Girls Strathcona Christian Ac C</v>
      </c>
    </row>
    <row r="708" spans="1:12" ht="12.75">
      <c r="A708">
        <v>25</v>
      </c>
      <c r="B708" t="s">
        <v>25</v>
      </c>
      <c r="C708">
        <v>66</v>
      </c>
      <c r="D708">
        <v>83</v>
      </c>
      <c r="E708">
        <v>89</v>
      </c>
      <c r="G708">
        <f t="shared" si="85"/>
        <v>1</v>
      </c>
      <c r="H708">
        <f t="shared" si="86"/>
        <v>1</v>
      </c>
      <c r="I708">
        <f t="shared" si="87"/>
        <v>1</v>
      </c>
      <c r="J708">
        <f t="shared" si="88"/>
        <v>3</v>
      </c>
      <c r="K708">
        <f>RANK(J708,J$684:J$722,0)</f>
        <v>24</v>
      </c>
      <c r="L708" t="str">
        <f t="shared" si="84"/>
        <v>Grade 3 Girls Earl Buxton B</v>
      </c>
    </row>
    <row r="709" spans="1:12" ht="12.75">
      <c r="A709">
        <v>26</v>
      </c>
      <c r="B709" t="s">
        <v>15</v>
      </c>
      <c r="C709">
        <v>65</v>
      </c>
      <c r="D709">
        <v>86</v>
      </c>
      <c r="E709">
        <v>90</v>
      </c>
      <c r="G709">
        <f t="shared" si="85"/>
        <v>1</v>
      </c>
      <c r="H709">
        <f t="shared" si="86"/>
        <v>1</v>
      </c>
      <c r="I709">
        <f t="shared" si="87"/>
        <v>1</v>
      </c>
      <c r="J709">
        <f t="shared" si="88"/>
        <v>3</v>
      </c>
      <c r="K709">
        <f>RANK(J709,J$684:J$722,0)</f>
        <v>24</v>
      </c>
      <c r="L709" t="str">
        <f t="shared" si="84"/>
        <v>Grade 3 Girls Meadowlark Christian B</v>
      </c>
    </row>
    <row r="710" spans="1:12" ht="12.75">
      <c r="A710">
        <v>27</v>
      </c>
      <c r="B710" t="s">
        <v>18</v>
      </c>
      <c r="C710">
        <v>68</v>
      </c>
      <c r="D710">
        <v>69</v>
      </c>
      <c r="E710">
        <v>104</v>
      </c>
      <c r="G710">
        <f t="shared" si="85"/>
        <v>1</v>
      </c>
      <c r="H710">
        <f t="shared" si="86"/>
        <v>1</v>
      </c>
      <c r="I710">
        <f t="shared" si="87"/>
        <v>1</v>
      </c>
      <c r="J710">
        <f t="shared" si="88"/>
        <v>3</v>
      </c>
      <c r="K710">
        <f>RANK(J710,J$684:J$722,0)</f>
        <v>24</v>
      </c>
      <c r="L710" t="str">
        <f t="shared" si="84"/>
        <v>Grade 3 Girls Crestwood B</v>
      </c>
    </row>
    <row r="711" spans="1:12" ht="12.75">
      <c r="A711">
        <v>28</v>
      </c>
      <c r="B711" s="11" t="s">
        <v>34</v>
      </c>
      <c r="C711">
        <v>51</v>
      </c>
      <c r="D711">
        <v>96</v>
      </c>
      <c r="E711">
        <v>126</v>
      </c>
      <c r="G711">
        <f t="shared" si="85"/>
        <v>1</v>
      </c>
      <c r="H711">
        <f t="shared" si="86"/>
        <v>1</v>
      </c>
      <c r="I711">
        <f t="shared" si="87"/>
        <v>1</v>
      </c>
      <c r="J711">
        <f t="shared" si="88"/>
        <v>3</v>
      </c>
      <c r="K711">
        <f>RANK(J711,J$684:J$722,0)</f>
        <v>24</v>
      </c>
      <c r="L711" t="str">
        <f t="shared" si="84"/>
        <v>Grade 3 Girls George H. Luck A</v>
      </c>
    </row>
    <row r="712" spans="1:12" ht="12.75">
      <c r="A712">
        <v>29</v>
      </c>
      <c r="B712" t="s">
        <v>28</v>
      </c>
      <c r="C712">
        <v>91</v>
      </c>
      <c r="D712">
        <v>94</v>
      </c>
      <c r="E712">
        <v>97</v>
      </c>
      <c r="G712">
        <f t="shared" si="85"/>
        <v>1</v>
      </c>
      <c r="H712">
        <f t="shared" si="86"/>
        <v>1</v>
      </c>
      <c r="I712">
        <f t="shared" si="87"/>
        <v>1</v>
      </c>
      <c r="J712">
        <f t="shared" si="88"/>
        <v>3</v>
      </c>
      <c r="K712">
        <f>RANK(J712,J$684:J$722,0)</f>
        <v>24</v>
      </c>
      <c r="L712" t="str">
        <f t="shared" si="84"/>
        <v>Grade 3 Girls Strathcona Christian Ac D</v>
      </c>
    </row>
    <row r="713" spans="1:12" ht="12.75">
      <c r="A713">
        <v>30</v>
      </c>
      <c r="B713" t="s">
        <v>27</v>
      </c>
      <c r="C713">
        <v>95</v>
      </c>
      <c r="D713">
        <v>98</v>
      </c>
      <c r="E713">
        <v>103</v>
      </c>
      <c r="G713">
        <f t="shared" si="85"/>
        <v>1</v>
      </c>
      <c r="H713">
        <f t="shared" si="86"/>
        <v>1</v>
      </c>
      <c r="I713">
        <f t="shared" si="87"/>
        <v>1</v>
      </c>
      <c r="J713">
        <f t="shared" si="88"/>
        <v>3</v>
      </c>
      <c r="K713">
        <f>RANK(J713,J$684:J$722,0)</f>
        <v>24</v>
      </c>
      <c r="L713" t="str">
        <f t="shared" si="84"/>
        <v>Grade 3 Girls Michael A. Kostek D</v>
      </c>
    </row>
    <row r="714" spans="1:12" ht="12.75">
      <c r="A714">
        <v>31</v>
      </c>
      <c r="B714" t="s">
        <v>21</v>
      </c>
      <c r="C714">
        <v>99</v>
      </c>
      <c r="D714">
        <v>100</v>
      </c>
      <c r="E714">
        <v>101</v>
      </c>
      <c r="G714">
        <f t="shared" si="85"/>
        <v>1</v>
      </c>
      <c r="H714">
        <f t="shared" si="86"/>
        <v>1</v>
      </c>
      <c r="I714">
        <f t="shared" si="87"/>
        <v>1</v>
      </c>
      <c r="J714">
        <f t="shared" si="88"/>
        <v>3</v>
      </c>
      <c r="K714">
        <f>RANK(J714,J$684:J$722,0)</f>
        <v>24</v>
      </c>
      <c r="L714" t="str">
        <f t="shared" si="84"/>
        <v>Grade 3 Girls Pine Street B</v>
      </c>
    </row>
    <row r="715" spans="1:12" ht="12.75">
      <c r="A715">
        <v>32</v>
      </c>
      <c r="B715" t="s">
        <v>26</v>
      </c>
      <c r="C715">
        <v>85</v>
      </c>
      <c r="D715">
        <v>115</v>
      </c>
      <c r="E715">
        <v>119</v>
      </c>
      <c r="G715">
        <f t="shared" si="85"/>
        <v>1</v>
      </c>
      <c r="H715">
        <f t="shared" si="86"/>
        <v>1</v>
      </c>
      <c r="I715">
        <f t="shared" si="87"/>
        <v>1</v>
      </c>
      <c r="J715">
        <f t="shared" si="88"/>
        <v>3</v>
      </c>
      <c r="K715">
        <f>RANK(J715,J$684:J$722,0)</f>
        <v>24</v>
      </c>
      <c r="L715" t="str">
        <f t="shared" si="84"/>
        <v>Grade 3 Girls Win Ferguson A</v>
      </c>
    </row>
    <row r="716" spans="1:12" ht="12.75">
      <c r="A716">
        <v>33</v>
      </c>
      <c r="B716" t="s">
        <v>22</v>
      </c>
      <c r="C716">
        <v>92</v>
      </c>
      <c r="D716">
        <v>116</v>
      </c>
      <c r="E716">
        <v>117</v>
      </c>
      <c r="G716">
        <f t="shared" si="85"/>
        <v>1</v>
      </c>
      <c r="H716">
        <f t="shared" si="86"/>
        <v>1</v>
      </c>
      <c r="I716">
        <f t="shared" si="87"/>
        <v>1</v>
      </c>
      <c r="J716">
        <f t="shared" si="88"/>
        <v>3</v>
      </c>
      <c r="K716">
        <f>RANK(J716,J$684:J$722,0)</f>
        <v>24</v>
      </c>
      <c r="L716" t="str">
        <f t="shared" si="84"/>
        <v>Grade 3 Girls Holy Cross B</v>
      </c>
    </row>
    <row r="717" spans="1:12" ht="12.75">
      <c r="A717">
        <v>34</v>
      </c>
      <c r="B717" t="s">
        <v>110</v>
      </c>
      <c r="C717">
        <v>58</v>
      </c>
      <c r="D717">
        <v>129</v>
      </c>
      <c r="E717">
        <v>141</v>
      </c>
      <c r="G717">
        <f t="shared" si="85"/>
        <v>1</v>
      </c>
      <c r="H717">
        <f t="shared" si="86"/>
        <v>1</v>
      </c>
      <c r="I717">
        <f t="shared" si="87"/>
        <v>1</v>
      </c>
      <c r="J717">
        <f t="shared" si="88"/>
        <v>3</v>
      </c>
      <c r="K717">
        <f>RANK(J717,J$684:J$722,0)</f>
        <v>24</v>
      </c>
      <c r="L717" t="str">
        <f t="shared" si="84"/>
        <v>Grade 3 Girls Crawford Plains A</v>
      </c>
    </row>
    <row r="718" spans="1:12" ht="12.75">
      <c r="A718">
        <v>35</v>
      </c>
      <c r="B718" t="s">
        <v>30</v>
      </c>
      <c r="C718">
        <v>111</v>
      </c>
      <c r="D718">
        <v>113</v>
      </c>
      <c r="E718">
        <v>134</v>
      </c>
      <c r="G718">
        <f t="shared" si="85"/>
        <v>1</v>
      </c>
      <c r="H718">
        <f t="shared" si="86"/>
        <v>1</v>
      </c>
      <c r="I718">
        <f t="shared" si="87"/>
        <v>1</v>
      </c>
      <c r="J718">
        <f t="shared" si="88"/>
        <v>3</v>
      </c>
      <c r="K718">
        <f>RANK(J718,J$684:J$722,0)</f>
        <v>24</v>
      </c>
      <c r="L718" t="str">
        <f t="shared" si="84"/>
        <v>Grade 3 Girls Strathcona Christian Ac E</v>
      </c>
    </row>
    <row r="719" spans="1:12" ht="12.75">
      <c r="A719">
        <v>36</v>
      </c>
      <c r="B719" t="s">
        <v>42</v>
      </c>
      <c r="C719">
        <v>123</v>
      </c>
      <c r="D719">
        <v>124</v>
      </c>
      <c r="E719">
        <v>125</v>
      </c>
      <c r="G719">
        <f t="shared" si="85"/>
        <v>1</v>
      </c>
      <c r="H719">
        <f t="shared" si="86"/>
        <v>1</v>
      </c>
      <c r="I719">
        <f t="shared" si="87"/>
        <v>1</v>
      </c>
      <c r="J719">
        <f t="shared" si="88"/>
        <v>3</v>
      </c>
      <c r="K719">
        <f>RANK(J719,J$684:J$722,0)</f>
        <v>24</v>
      </c>
      <c r="L719" t="str">
        <f t="shared" si="84"/>
        <v>Grade 3 Girls Earl Buxton C</v>
      </c>
    </row>
    <row r="720" spans="1:12" ht="12.75">
      <c r="A720">
        <v>37</v>
      </c>
      <c r="B720" t="s">
        <v>24</v>
      </c>
      <c r="C720">
        <v>108</v>
      </c>
      <c r="D720">
        <v>135</v>
      </c>
      <c r="E720">
        <v>136</v>
      </c>
      <c r="G720">
        <f t="shared" si="85"/>
        <v>1</v>
      </c>
      <c r="H720">
        <f t="shared" si="86"/>
        <v>1</v>
      </c>
      <c r="I720">
        <f t="shared" si="87"/>
        <v>1</v>
      </c>
      <c r="J720">
        <f t="shared" si="88"/>
        <v>3</v>
      </c>
      <c r="K720">
        <f>RANK(J720,J$684:J$722,0)</f>
        <v>24</v>
      </c>
      <c r="L720" t="str">
        <f t="shared" si="84"/>
        <v>Grade 3 Girls Meadowlark Christian C</v>
      </c>
    </row>
    <row r="721" spans="1:12" ht="12.75">
      <c r="A721">
        <v>38</v>
      </c>
      <c r="B721" t="s">
        <v>117</v>
      </c>
      <c r="C721">
        <v>118</v>
      </c>
      <c r="D721">
        <v>131</v>
      </c>
      <c r="E721">
        <v>132</v>
      </c>
      <c r="G721">
        <f t="shared" si="85"/>
        <v>1</v>
      </c>
      <c r="H721">
        <f t="shared" si="86"/>
        <v>1</v>
      </c>
      <c r="I721">
        <f t="shared" si="87"/>
        <v>1</v>
      </c>
      <c r="J721">
        <f t="shared" si="88"/>
        <v>3</v>
      </c>
      <c r="K721">
        <f>RANK(J721,J$684:J$722,0)</f>
        <v>24</v>
      </c>
      <c r="L721" t="str">
        <f t="shared" si="84"/>
        <v>Grade 3 Girls Victoria B</v>
      </c>
    </row>
    <row r="722" spans="1:12" ht="12.75">
      <c r="A722">
        <v>39</v>
      </c>
      <c r="B722" t="s">
        <v>29</v>
      </c>
      <c r="C722">
        <v>122</v>
      </c>
      <c r="D722">
        <v>142</v>
      </c>
      <c r="E722">
        <v>143</v>
      </c>
      <c r="G722">
        <f t="shared" si="85"/>
        <v>1</v>
      </c>
      <c r="H722">
        <f t="shared" si="86"/>
        <v>1</v>
      </c>
      <c r="I722">
        <f t="shared" si="87"/>
        <v>1</v>
      </c>
      <c r="J722">
        <f t="shared" si="88"/>
        <v>3</v>
      </c>
      <c r="K722">
        <f>RANK(J722,J$684:J$722,0)</f>
        <v>24</v>
      </c>
      <c r="L722" t="str">
        <f t="shared" si="84"/>
        <v>Grade 3 Girls Michael A. Kostek E</v>
      </c>
    </row>
    <row r="723" spans="10:12" ht="12.75">
      <c r="J723">
        <f>SUM(J684:J722)</f>
        <v>1261</v>
      </c>
      <c r="L723" s="1" t="s">
        <v>519</v>
      </c>
    </row>
    <row r="724" ht="12.75">
      <c r="L724" s="1"/>
    </row>
    <row r="725" ht="12.75">
      <c r="A725" s="1" t="s">
        <v>505</v>
      </c>
    </row>
    <row r="726" spans="1:12" ht="12.75">
      <c r="A726">
        <v>1</v>
      </c>
      <c r="B726" t="s">
        <v>1</v>
      </c>
      <c r="C726">
        <v>5</v>
      </c>
      <c r="D726">
        <v>8</v>
      </c>
      <c r="E726">
        <v>15</v>
      </c>
      <c r="G726">
        <f>IF(C726&lt;51,51-C726,1)</f>
        <v>46</v>
      </c>
      <c r="H726">
        <f>IF(D726&lt;51,51-D726,1)</f>
        <v>43</v>
      </c>
      <c r="I726">
        <f>IF(E726&lt;51,51-E726,1)</f>
        <v>36</v>
      </c>
      <c r="J726">
        <f>SUM(G726:I726)</f>
        <v>125</v>
      </c>
      <c r="K726">
        <f>RANK(J726,J$726:J$780,0)</f>
        <v>1</v>
      </c>
      <c r="L726" t="str">
        <f aca="true" t="shared" si="89" ref="L726:L780">CONCATENATE("Grade 3 Boys ",B726)</f>
        <v>Grade 3 Boys Windsor Park A</v>
      </c>
    </row>
    <row r="727" spans="1:12" ht="12.75">
      <c r="A727">
        <v>2</v>
      </c>
      <c r="B727" t="s">
        <v>5</v>
      </c>
      <c r="C727">
        <v>9</v>
      </c>
      <c r="D727">
        <v>10</v>
      </c>
      <c r="E727">
        <v>11</v>
      </c>
      <c r="G727">
        <f aca="true" t="shared" si="90" ref="G727:G780">IF(C727&lt;51,51-C727,1)</f>
        <v>42</v>
      </c>
      <c r="H727">
        <f aca="true" t="shared" si="91" ref="H727:H780">IF(D727&lt;51,51-D727,1)</f>
        <v>41</v>
      </c>
      <c r="I727">
        <f aca="true" t="shared" si="92" ref="I727:I780">IF(E727&lt;51,51-E727,1)</f>
        <v>40</v>
      </c>
      <c r="J727">
        <f aca="true" t="shared" si="93" ref="J727:J780">SUM(G727:I727)</f>
        <v>123</v>
      </c>
      <c r="K727">
        <f>RANK(J727,J$726:J$780,0)</f>
        <v>2</v>
      </c>
      <c r="L727" t="str">
        <f t="shared" si="89"/>
        <v>Grade 3 Boys Parkallen A</v>
      </c>
    </row>
    <row r="728" spans="1:12" ht="12.75">
      <c r="A728">
        <v>3</v>
      </c>
      <c r="B728" t="s">
        <v>102</v>
      </c>
      <c r="C728">
        <v>1</v>
      </c>
      <c r="D728">
        <v>12</v>
      </c>
      <c r="E728">
        <v>34</v>
      </c>
      <c r="G728">
        <f t="shared" si="90"/>
        <v>50</v>
      </c>
      <c r="H728">
        <f t="shared" si="91"/>
        <v>39</v>
      </c>
      <c r="I728">
        <f t="shared" si="92"/>
        <v>17</v>
      </c>
      <c r="J728">
        <f t="shared" si="93"/>
        <v>106</v>
      </c>
      <c r="K728">
        <f>RANK(J728,J$726:J$780,0)</f>
        <v>3</v>
      </c>
      <c r="L728" t="str">
        <f t="shared" si="89"/>
        <v>Grade 3 Boys George P. Nicholson A</v>
      </c>
    </row>
    <row r="729" spans="1:12" ht="12.75">
      <c r="A729">
        <v>4</v>
      </c>
      <c r="B729" t="s">
        <v>4</v>
      </c>
      <c r="C729">
        <v>13</v>
      </c>
      <c r="D729">
        <v>21</v>
      </c>
      <c r="E729">
        <v>22</v>
      </c>
      <c r="G729">
        <f t="shared" si="90"/>
        <v>38</v>
      </c>
      <c r="H729">
        <f t="shared" si="91"/>
        <v>30</v>
      </c>
      <c r="I729">
        <f t="shared" si="92"/>
        <v>29</v>
      </c>
      <c r="J729">
        <f t="shared" si="93"/>
        <v>97</v>
      </c>
      <c r="K729">
        <f>RANK(J729,J$726:J$780,0)</f>
        <v>4</v>
      </c>
      <c r="L729" t="str">
        <f t="shared" si="89"/>
        <v>Grade 3 Boys Earl Buxton A</v>
      </c>
    </row>
    <row r="730" spans="1:12" ht="12.75">
      <c r="A730">
        <v>5</v>
      </c>
      <c r="B730" t="s">
        <v>2</v>
      </c>
      <c r="C730">
        <v>16</v>
      </c>
      <c r="D730">
        <v>27</v>
      </c>
      <c r="E730">
        <v>35</v>
      </c>
      <c r="G730">
        <f t="shared" si="90"/>
        <v>35</v>
      </c>
      <c r="H730">
        <f t="shared" si="91"/>
        <v>24</v>
      </c>
      <c r="I730">
        <f t="shared" si="92"/>
        <v>16</v>
      </c>
      <c r="J730">
        <f t="shared" si="93"/>
        <v>75</v>
      </c>
      <c r="K730">
        <f>RANK(J730,J$726:J$780,0)</f>
        <v>6</v>
      </c>
      <c r="L730" t="str">
        <f t="shared" si="89"/>
        <v>Grade 3 Boys Rio Terrace A</v>
      </c>
    </row>
    <row r="731" spans="1:12" ht="12.75">
      <c r="A731">
        <v>6</v>
      </c>
      <c r="B731" t="s">
        <v>32</v>
      </c>
      <c r="C731">
        <v>24</v>
      </c>
      <c r="D731">
        <v>33</v>
      </c>
      <c r="E731">
        <v>38</v>
      </c>
      <c r="G731">
        <f t="shared" si="90"/>
        <v>27</v>
      </c>
      <c r="H731">
        <f t="shared" si="91"/>
        <v>18</v>
      </c>
      <c r="I731">
        <f t="shared" si="92"/>
        <v>13</v>
      </c>
      <c r="J731">
        <f t="shared" si="93"/>
        <v>58</v>
      </c>
      <c r="K731">
        <f>RANK(J731,J$726:J$780,0)</f>
        <v>9</v>
      </c>
      <c r="L731" t="str">
        <f t="shared" si="89"/>
        <v>Grade 3 Boys Greenview A</v>
      </c>
    </row>
    <row r="732" spans="1:12" ht="12.75">
      <c r="A732">
        <v>7</v>
      </c>
      <c r="B732" t="s">
        <v>3</v>
      </c>
      <c r="C732">
        <v>18</v>
      </c>
      <c r="D732">
        <v>19</v>
      </c>
      <c r="E732">
        <v>67</v>
      </c>
      <c r="G732">
        <f t="shared" si="90"/>
        <v>33</v>
      </c>
      <c r="H732">
        <f t="shared" si="91"/>
        <v>32</v>
      </c>
      <c r="I732">
        <f t="shared" si="92"/>
        <v>1</v>
      </c>
      <c r="J732">
        <f t="shared" si="93"/>
        <v>66</v>
      </c>
      <c r="K732">
        <f>RANK(J732,J$726:J$780,0)</f>
        <v>7</v>
      </c>
      <c r="L732" t="str">
        <f t="shared" si="89"/>
        <v>Grade 3 Boys Windsor Park B</v>
      </c>
    </row>
    <row r="733" spans="1:12" ht="12.75">
      <c r="A733">
        <v>8</v>
      </c>
      <c r="B733" t="s">
        <v>31</v>
      </c>
      <c r="C733">
        <v>2</v>
      </c>
      <c r="D733">
        <v>20</v>
      </c>
      <c r="E733">
        <v>82</v>
      </c>
      <c r="G733">
        <f t="shared" si="90"/>
        <v>49</v>
      </c>
      <c r="H733">
        <f t="shared" si="91"/>
        <v>31</v>
      </c>
      <c r="I733">
        <f t="shared" si="92"/>
        <v>1</v>
      </c>
      <c r="J733">
        <f t="shared" si="93"/>
        <v>81</v>
      </c>
      <c r="K733">
        <f>RANK(J733,J$726:J$780,0)</f>
        <v>5</v>
      </c>
      <c r="L733" t="str">
        <f t="shared" si="89"/>
        <v>Grade 3 Boys Belgravia A</v>
      </c>
    </row>
    <row r="734" spans="1:12" ht="12.75">
      <c r="A734">
        <v>9</v>
      </c>
      <c r="B734" t="s">
        <v>63</v>
      </c>
      <c r="C734">
        <v>29</v>
      </c>
      <c r="D734">
        <v>32</v>
      </c>
      <c r="E734">
        <v>45</v>
      </c>
      <c r="G734">
        <f t="shared" si="90"/>
        <v>22</v>
      </c>
      <c r="H734">
        <f t="shared" si="91"/>
        <v>19</v>
      </c>
      <c r="I734">
        <f t="shared" si="92"/>
        <v>6</v>
      </c>
      <c r="J734">
        <f t="shared" si="93"/>
        <v>47</v>
      </c>
      <c r="K734">
        <f>RANK(J734,J$726:J$780,0)</f>
        <v>10</v>
      </c>
      <c r="L734" t="str">
        <f t="shared" si="89"/>
        <v>Grade 3 Boys Brander Gardens A</v>
      </c>
    </row>
    <row r="735" spans="1:12" ht="12.75">
      <c r="A735">
        <v>10</v>
      </c>
      <c r="B735" t="s">
        <v>6</v>
      </c>
      <c r="C735">
        <v>23</v>
      </c>
      <c r="D735">
        <v>41</v>
      </c>
      <c r="E735">
        <v>44</v>
      </c>
      <c r="G735">
        <f t="shared" si="90"/>
        <v>28</v>
      </c>
      <c r="H735">
        <f t="shared" si="91"/>
        <v>10</v>
      </c>
      <c r="I735">
        <f t="shared" si="92"/>
        <v>7</v>
      </c>
      <c r="J735">
        <f t="shared" si="93"/>
        <v>45</v>
      </c>
      <c r="K735">
        <f>RANK(J735,J$726:J$780,0)</f>
        <v>12</v>
      </c>
      <c r="L735" t="str">
        <f t="shared" si="89"/>
        <v>Grade 3 Boys Strathcona Christian Ac A</v>
      </c>
    </row>
    <row r="736" spans="1:12" ht="12.75">
      <c r="A736">
        <v>11</v>
      </c>
      <c r="B736" t="s">
        <v>8</v>
      </c>
      <c r="C736">
        <v>25</v>
      </c>
      <c r="D736">
        <v>37</v>
      </c>
      <c r="E736">
        <v>46</v>
      </c>
      <c r="G736">
        <f t="shared" si="90"/>
        <v>26</v>
      </c>
      <c r="H736">
        <f t="shared" si="91"/>
        <v>14</v>
      </c>
      <c r="I736">
        <f t="shared" si="92"/>
        <v>5</v>
      </c>
      <c r="J736">
        <f t="shared" si="93"/>
        <v>45</v>
      </c>
      <c r="K736">
        <f>RANK(J736,J$726:J$780,0)</f>
        <v>12</v>
      </c>
      <c r="L736" t="str">
        <f t="shared" si="89"/>
        <v>Grade 3 Boys Holy Cross A</v>
      </c>
    </row>
    <row r="737" spans="1:12" ht="12.75">
      <c r="A737">
        <v>12</v>
      </c>
      <c r="B737" t="s">
        <v>33</v>
      </c>
      <c r="C737">
        <v>31</v>
      </c>
      <c r="D737">
        <v>40</v>
      </c>
      <c r="E737">
        <v>42</v>
      </c>
      <c r="G737">
        <f t="shared" si="90"/>
        <v>20</v>
      </c>
      <c r="H737">
        <f t="shared" si="91"/>
        <v>11</v>
      </c>
      <c r="I737">
        <f t="shared" si="92"/>
        <v>9</v>
      </c>
      <c r="J737">
        <f t="shared" si="93"/>
        <v>40</v>
      </c>
      <c r="K737">
        <f>RANK(J737,J$726:J$780,0)</f>
        <v>14</v>
      </c>
      <c r="L737" t="str">
        <f t="shared" si="89"/>
        <v>Grade 3 Boys Centennial A</v>
      </c>
    </row>
    <row r="738" spans="1:12" ht="12.75">
      <c r="A738">
        <v>13</v>
      </c>
      <c r="B738" t="s">
        <v>13</v>
      </c>
      <c r="C738">
        <v>14</v>
      </c>
      <c r="D738">
        <v>43</v>
      </c>
      <c r="E738">
        <v>57</v>
      </c>
      <c r="G738">
        <f t="shared" si="90"/>
        <v>37</v>
      </c>
      <c r="H738">
        <f t="shared" si="91"/>
        <v>8</v>
      </c>
      <c r="I738">
        <f t="shared" si="92"/>
        <v>1</v>
      </c>
      <c r="J738">
        <f t="shared" si="93"/>
        <v>46</v>
      </c>
      <c r="K738">
        <f>RANK(J738,J$726:J$780,0)</f>
        <v>11</v>
      </c>
      <c r="L738" t="str">
        <f t="shared" si="89"/>
        <v>Grade 3 Boys Michael A. Kostek A</v>
      </c>
    </row>
    <row r="739" spans="1:12" ht="12.75">
      <c r="A739">
        <v>14</v>
      </c>
      <c r="B739" t="s">
        <v>10</v>
      </c>
      <c r="C739">
        <v>7</v>
      </c>
      <c r="D739">
        <v>30</v>
      </c>
      <c r="E739">
        <v>88</v>
      </c>
      <c r="G739">
        <f t="shared" si="90"/>
        <v>44</v>
      </c>
      <c r="H739">
        <f t="shared" si="91"/>
        <v>21</v>
      </c>
      <c r="I739">
        <f t="shared" si="92"/>
        <v>1</v>
      </c>
      <c r="J739">
        <f t="shared" si="93"/>
        <v>66</v>
      </c>
      <c r="K739">
        <f>RANK(J739,J$726:J$780,0)</f>
        <v>7</v>
      </c>
      <c r="L739" t="str">
        <f t="shared" si="89"/>
        <v>Grade 3 Boys Victoria A</v>
      </c>
    </row>
    <row r="740" spans="1:12" ht="12.75">
      <c r="A740">
        <v>15</v>
      </c>
      <c r="B740" t="s">
        <v>103</v>
      </c>
      <c r="C740">
        <v>36</v>
      </c>
      <c r="D740">
        <v>47</v>
      </c>
      <c r="E740">
        <v>66</v>
      </c>
      <c r="G740">
        <f t="shared" si="90"/>
        <v>15</v>
      </c>
      <c r="H740">
        <f t="shared" si="91"/>
        <v>4</v>
      </c>
      <c r="I740">
        <f t="shared" si="92"/>
        <v>1</v>
      </c>
      <c r="J740">
        <f t="shared" si="93"/>
        <v>20</v>
      </c>
      <c r="K740">
        <f>RANK(J740,J$726:J$780,0)</f>
        <v>18</v>
      </c>
      <c r="L740" t="str">
        <f t="shared" si="89"/>
        <v>Grade 3 Boys George P. Nicholson B</v>
      </c>
    </row>
    <row r="741" spans="1:12" ht="12.75">
      <c r="A741">
        <v>16</v>
      </c>
      <c r="B741" t="s">
        <v>16</v>
      </c>
      <c r="C741">
        <v>28</v>
      </c>
      <c r="D741">
        <v>50</v>
      </c>
      <c r="E741">
        <v>73</v>
      </c>
      <c r="G741">
        <f t="shared" si="90"/>
        <v>23</v>
      </c>
      <c r="H741">
        <f t="shared" si="91"/>
        <v>1</v>
      </c>
      <c r="I741">
        <f t="shared" si="92"/>
        <v>1</v>
      </c>
      <c r="J741">
        <f t="shared" si="93"/>
        <v>25</v>
      </c>
      <c r="K741">
        <f>RANK(J741,J$726:J$780,0)</f>
        <v>17</v>
      </c>
      <c r="L741" t="str">
        <f t="shared" si="89"/>
        <v>Grade 3 Boys Edmonton Christian West A</v>
      </c>
    </row>
    <row r="742" spans="1:12" ht="12.75">
      <c r="A742">
        <v>17</v>
      </c>
      <c r="B742" t="s">
        <v>9</v>
      </c>
      <c r="C742">
        <v>49</v>
      </c>
      <c r="D742">
        <v>53</v>
      </c>
      <c r="E742">
        <v>55</v>
      </c>
      <c r="G742">
        <f t="shared" si="90"/>
        <v>2</v>
      </c>
      <c r="H742">
        <f t="shared" si="91"/>
        <v>1</v>
      </c>
      <c r="I742">
        <f t="shared" si="92"/>
        <v>1</v>
      </c>
      <c r="J742">
        <f t="shared" si="93"/>
        <v>4</v>
      </c>
      <c r="K742">
        <f>RANK(J742,J$726:J$780,0)</f>
        <v>21</v>
      </c>
      <c r="L742" t="str">
        <f t="shared" si="89"/>
        <v>Grade 3 Boys Pine Street A</v>
      </c>
    </row>
    <row r="743" spans="1:12" ht="12.75">
      <c r="A743">
        <v>18</v>
      </c>
      <c r="B743" t="s">
        <v>34</v>
      </c>
      <c r="C743">
        <v>17</v>
      </c>
      <c r="D743">
        <v>63</v>
      </c>
      <c r="E743">
        <v>116</v>
      </c>
      <c r="G743">
        <f t="shared" si="90"/>
        <v>34</v>
      </c>
      <c r="H743">
        <f t="shared" si="91"/>
        <v>1</v>
      </c>
      <c r="I743">
        <f t="shared" si="92"/>
        <v>1</v>
      </c>
      <c r="J743">
        <f t="shared" si="93"/>
        <v>36</v>
      </c>
      <c r="K743">
        <f>RANK(J743,J$726:J$780,0)</f>
        <v>15</v>
      </c>
      <c r="L743" t="str">
        <f t="shared" si="89"/>
        <v>Grade 3 Boys George H. Luck A</v>
      </c>
    </row>
    <row r="744" spans="1:12" ht="12.75">
      <c r="A744">
        <v>19</v>
      </c>
      <c r="B744" t="s">
        <v>14</v>
      </c>
      <c r="C744">
        <v>48</v>
      </c>
      <c r="D744">
        <v>56</v>
      </c>
      <c r="E744">
        <v>104</v>
      </c>
      <c r="G744">
        <f t="shared" si="90"/>
        <v>3</v>
      </c>
      <c r="H744">
        <f t="shared" si="91"/>
        <v>1</v>
      </c>
      <c r="I744">
        <f t="shared" si="92"/>
        <v>1</v>
      </c>
      <c r="J744">
        <f t="shared" si="93"/>
        <v>5</v>
      </c>
      <c r="K744">
        <f>RANK(J744,J$726:J$780,0)</f>
        <v>20</v>
      </c>
      <c r="L744" t="str">
        <f t="shared" si="89"/>
        <v>Grade 3 Boys Strathcona Christian Ac B</v>
      </c>
    </row>
    <row r="745" spans="1:12" ht="12.75">
      <c r="A745">
        <v>20</v>
      </c>
      <c r="B745" t="s">
        <v>35</v>
      </c>
      <c r="C745">
        <v>60</v>
      </c>
      <c r="D745">
        <v>61</v>
      </c>
      <c r="E745">
        <v>98</v>
      </c>
      <c r="G745">
        <f t="shared" si="90"/>
        <v>1</v>
      </c>
      <c r="H745">
        <f t="shared" si="91"/>
        <v>1</v>
      </c>
      <c r="I745">
        <f t="shared" si="92"/>
        <v>1</v>
      </c>
      <c r="J745">
        <f t="shared" si="93"/>
        <v>3</v>
      </c>
      <c r="K745">
        <f>RANK(J745,J$726:J$780,0)</f>
        <v>22</v>
      </c>
      <c r="L745" t="str">
        <f t="shared" si="89"/>
        <v>Grade 3 Boys King Edward A</v>
      </c>
    </row>
    <row r="746" spans="1:12" ht="12.75">
      <c r="A746">
        <v>21</v>
      </c>
      <c r="B746" s="11" t="s">
        <v>512</v>
      </c>
      <c r="C746">
        <v>26</v>
      </c>
      <c r="D746">
        <v>70</v>
      </c>
      <c r="E746">
        <v>129</v>
      </c>
      <c r="G746">
        <f t="shared" si="90"/>
        <v>25</v>
      </c>
      <c r="H746">
        <f t="shared" si="91"/>
        <v>1</v>
      </c>
      <c r="I746">
        <f t="shared" si="92"/>
        <v>1</v>
      </c>
      <c r="J746">
        <f t="shared" si="93"/>
        <v>27</v>
      </c>
      <c r="K746">
        <f>RANK(J746,J$726:J$780,0)</f>
        <v>16</v>
      </c>
      <c r="L746" t="str">
        <f t="shared" si="89"/>
        <v>Grade 3 Boys Suzuki Charter School A</v>
      </c>
    </row>
    <row r="747" spans="1:12" ht="12.75">
      <c r="A747">
        <v>22</v>
      </c>
      <c r="B747" t="s">
        <v>21</v>
      </c>
      <c r="C747">
        <v>62</v>
      </c>
      <c r="D747">
        <v>84</v>
      </c>
      <c r="E747">
        <v>85</v>
      </c>
      <c r="G747">
        <f t="shared" si="90"/>
        <v>1</v>
      </c>
      <c r="H747">
        <f t="shared" si="91"/>
        <v>1</v>
      </c>
      <c r="I747">
        <f t="shared" si="92"/>
        <v>1</v>
      </c>
      <c r="J747">
        <f t="shared" si="93"/>
        <v>3</v>
      </c>
      <c r="K747">
        <f>RANK(J747,J$726:J$780,0)</f>
        <v>22</v>
      </c>
      <c r="L747" t="str">
        <f t="shared" si="89"/>
        <v>Grade 3 Boys Pine Street B</v>
      </c>
    </row>
    <row r="748" spans="1:12" ht="12.75">
      <c r="A748">
        <v>23</v>
      </c>
      <c r="B748" t="s">
        <v>36</v>
      </c>
      <c r="C748">
        <v>52</v>
      </c>
      <c r="D748">
        <v>75</v>
      </c>
      <c r="E748">
        <v>112</v>
      </c>
      <c r="G748">
        <f t="shared" si="90"/>
        <v>1</v>
      </c>
      <c r="H748">
        <f t="shared" si="91"/>
        <v>1</v>
      </c>
      <c r="I748">
        <f t="shared" si="92"/>
        <v>1</v>
      </c>
      <c r="J748">
        <f t="shared" si="93"/>
        <v>3</v>
      </c>
      <c r="K748">
        <f>RANK(J748,J$726:J$780,0)</f>
        <v>22</v>
      </c>
      <c r="L748" t="str">
        <f t="shared" si="89"/>
        <v>Grade 3 Boys Parkallen B</v>
      </c>
    </row>
    <row r="749" spans="1:12" ht="12.75">
      <c r="A749">
        <v>24</v>
      </c>
      <c r="B749" t="s">
        <v>67</v>
      </c>
      <c r="C749">
        <v>65</v>
      </c>
      <c r="D749">
        <v>94</v>
      </c>
      <c r="E749">
        <v>95</v>
      </c>
      <c r="G749">
        <f t="shared" si="90"/>
        <v>1</v>
      </c>
      <c r="H749">
        <f t="shared" si="91"/>
        <v>1</v>
      </c>
      <c r="I749">
        <f t="shared" si="92"/>
        <v>1</v>
      </c>
      <c r="J749">
        <f t="shared" si="93"/>
        <v>3</v>
      </c>
      <c r="K749">
        <f>RANK(J749,J$726:J$780,0)</f>
        <v>22</v>
      </c>
      <c r="L749" t="str">
        <f t="shared" si="89"/>
        <v>Grade 3 Boys Brander Gardens B</v>
      </c>
    </row>
    <row r="750" spans="1:12" ht="12.75">
      <c r="A750">
        <v>25</v>
      </c>
      <c r="B750" t="s">
        <v>7</v>
      </c>
      <c r="C750">
        <v>80</v>
      </c>
      <c r="D750">
        <v>86</v>
      </c>
      <c r="E750">
        <v>89</v>
      </c>
      <c r="G750">
        <f t="shared" si="90"/>
        <v>1</v>
      </c>
      <c r="H750">
        <f t="shared" si="91"/>
        <v>1</v>
      </c>
      <c r="I750">
        <f t="shared" si="92"/>
        <v>1</v>
      </c>
      <c r="J750">
        <f t="shared" si="93"/>
        <v>3</v>
      </c>
      <c r="K750">
        <f>RANK(J750,J$726:J$780,0)</f>
        <v>22</v>
      </c>
      <c r="L750" t="str">
        <f t="shared" si="89"/>
        <v>Grade 3 Boys Rio Terrace B</v>
      </c>
    </row>
    <row r="751" spans="1:12" ht="12.75">
      <c r="A751">
        <v>26</v>
      </c>
      <c r="B751" t="s">
        <v>39</v>
      </c>
      <c r="C751">
        <v>39</v>
      </c>
      <c r="D751">
        <v>107</v>
      </c>
      <c r="E751">
        <v>115</v>
      </c>
      <c r="G751">
        <f t="shared" si="90"/>
        <v>12</v>
      </c>
      <c r="H751">
        <f t="shared" si="91"/>
        <v>1</v>
      </c>
      <c r="I751">
        <f t="shared" si="92"/>
        <v>1</v>
      </c>
      <c r="J751">
        <f t="shared" si="93"/>
        <v>14</v>
      </c>
      <c r="K751">
        <f>RANK(J751,J$726:J$780,0)</f>
        <v>19</v>
      </c>
      <c r="L751" t="str">
        <f t="shared" si="89"/>
        <v>Grade 3 Boys Greenview B</v>
      </c>
    </row>
    <row r="752" spans="1:12" ht="12.75">
      <c r="A752">
        <v>27</v>
      </c>
      <c r="B752" t="s">
        <v>26</v>
      </c>
      <c r="C752">
        <v>77</v>
      </c>
      <c r="D752">
        <v>79</v>
      </c>
      <c r="E752">
        <v>110</v>
      </c>
      <c r="G752">
        <f t="shared" si="90"/>
        <v>1</v>
      </c>
      <c r="H752">
        <f t="shared" si="91"/>
        <v>1</v>
      </c>
      <c r="I752">
        <f t="shared" si="92"/>
        <v>1</v>
      </c>
      <c r="J752">
        <f t="shared" si="93"/>
        <v>3</v>
      </c>
      <c r="K752">
        <f>RANK(J752,J$726:J$780,0)</f>
        <v>22</v>
      </c>
      <c r="L752" t="str">
        <f t="shared" si="89"/>
        <v>Grade 3 Boys Win Ferguson A</v>
      </c>
    </row>
    <row r="753" spans="1:12" ht="12.75">
      <c r="A753">
        <v>28</v>
      </c>
      <c r="B753" t="s">
        <v>20</v>
      </c>
      <c r="C753">
        <v>68</v>
      </c>
      <c r="D753">
        <v>69</v>
      </c>
      <c r="E753">
        <v>142</v>
      </c>
      <c r="G753">
        <f t="shared" si="90"/>
        <v>1</v>
      </c>
      <c r="H753">
        <f t="shared" si="91"/>
        <v>1</v>
      </c>
      <c r="I753">
        <f t="shared" si="92"/>
        <v>1</v>
      </c>
      <c r="J753">
        <f t="shared" si="93"/>
        <v>3</v>
      </c>
      <c r="K753">
        <f>RANK(J753,J$726:J$780,0)</f>
        <v>22</v>
      </c>
      <c r="L753" t="str">
        <f t="shared" si="89"/>
        <v>Grade 3 Boys Michael A. Kostek B</v>
      </c>
    </row>
    <row r="754" spans="1:12" ht="12.75">
      <c r="A754">
        <v>29</v>
      </c>
      <c r="B754" t="s">
        <v>22</v>
      </c>
      <c r="C754">
        <v>58</v>
      </c>
      <c r="D754">
        <v>59</v>
      </c>
      <c r="E754">
        <v>165</v>
      </c>
      <c r="G754">
        <f t="shared" si="90"/>
        <v>1</v>
      </c>
      <c r="H754">
        <f t="shared" si="91"/>
        <v>1</v>
      </c>
      <c r="I754">
        <f t="shared" si="92"/>
        <v>1</v>
      </c>
      <c r="J754">
        <f t="shared" si="93"/>
        <v>3</v>
      </c>
      <c r="K754">
        <f>RANK(J754,J$726:J$780,0)</f>
        <v>22</v>
      </c>
      <c r="L754" t="str">
        <f t="shared" si="89"/>
        <v>Grade 3 Boys Holy Cross B</v>
      </c>
    </row>
    <row r="755" spans="1:12" ht="12.75">
      <c r="A755">
        <v>30</v>
      </c>
      <c r="B755" t="s">
        <v>25</v>
      </c>
      <c r="C755">
        <v>78</v>
      </c>
      <c r="D755">
        <v>101</v>
      </c>
      <c r="E755">
        <v>105</v>
      </c>
      <c r="G755">
        <f t="shared" si="90"/>
        <v>1</v>
      </c>
      <c r="H755">
        <f t="shared" si="91"/>
        <v>1</v>
      </c>
      <c r="I755">
        <f t="shared" si="92"/>
        <v>1</v>
      </c>
      <c r="J755">
        <f t="shared" si="93"/>
        <v>3</v>
      </c>
      <c r="K755">
        <f>RANK(J755,J$726:J$780,0)</f>
        <v>22</v>
      </c>
      <c r="L755" t="str">
        <f t="shared" si="89"/>
        <v>Grade 3 Boys Earl Buxton B</v>
      </c>
    </row>
    <row r="756" spans="1:12" ht="12.75">
      <c r="A756">
        <v>31</v>
      </c>
      <c r="B756" t="s">
        <v>40</v>
      </c>
      <c r="C756">
        <v>93</v>
      </c>
      <c r="D756">
        <v>102</v>
      </c>
      <c r="E756">
        <v>109</v>
      </c>
      <c r="G756">
        <f t="shared" si="90"/>
        <v>1</v>
      </c>
      <c r="H756">
        <f t="shared" si="91"/>
        <v>1</v>
      </c>
      <c r="I756">
        <f t="shared" si="92"/>
        <v>1</v>
      </c>
      <c r="J756">
        <f t="shared" si="93"/>
        <v>3</v>
      </c>
      <c r="K756">
        <f>RANK(J756,J$726:J$780,0)</f>
        <v>22</v>
      </c>
      <c r="L756" t="str">
        <f t="shared" si="89"/>
        <v>Grade 3 Boys Centennial B</v>
      </c>
    </row>
    <row r="757" spans="1:12" ht="12.75">
      <c r="A757">
        <v>32</v>
      </c>
      <c r="B757" t="s">
        <v>41</v>
      </c>
      <c r="C757">
        <v>96</v>
      </c>
      <c r="D757">
        <v>120</v>
      </c>
      <c r="E757">
        <v>121</v>
      </c>
      <c r="G757">
        <f t="shared" si="90"/>
        <v>1</v>
      </c>
      <c r="H757">
        <f t="shared" si="91"/>
        <v>1</v>
      </c>
      <c r="I757">
        <f t="shared" si="92"/>
        <v>1</v>
      </c>
      <c r="J757">
        <f t="shared" si="93"/>
        <v>3</v>
      </c>
      <c r="K757">
        <f>RANK(J757,J$726:J$780,0)</f>
        <v>22</v>
      </c>
      <c r="L757" t="str">
        <f t="shared" si="89"/>
        <v>Grade 3 Boys Pine Street C</v>
      </c>
    </row>
    <row r="758" spans="1:12" ht="12.75">
      <c r="A758">
        <v>33</v>
      </c>
      <c r="B758" t="s">
        <v>104</v>
      </c>
      <c r="C758">
        <v>72</v>
      </c>
      <c r="D758">
        <v>128</v>
      </c>
      <c r="E758">
        <v>141</v>
      </c>
      <c r="G758">
        <f t="shared" si="90"/>
        <v>1</v>
      </c>
      <c r="H758">
        <f t="shared" si="91"/>
        <v>1</v>
      </c>
      <c r="I758">
        <f t="shared" si="92"/>
        <v>1</v>
      </c>
      <c r="J758">
        <f t="shared" si="93"/>
        <v>3</v>
      </c>
      <c r="K758">
        <f>RANK(J758,J$726:J$780,0)</f>
        <v>22</v>
      </c>
      <c r="L758" t="str">
        <f t="shared" si="89"/>
        <v>Grade 3 Boys George P. Nicholson C</v>
      </c>
    </row>
    <row r="759" spans="1:12" ht="12.75">
      <c r="A759">
        <v>34</v>
      </c>
      <c r="B759" t="s">
        <v>45</v>
      </c>
      <c r="C759">
        <v>111</v>
      </c>
      <c r="D759">
        <v>113</v>
      </c>
      <c r="E759">
        <v>124</v>
      </c>
      <c r="G759">
        <f t="shared" si="90"/>
        <v>1</v>
      </c>
      <c r="H759">
        <f t="shared" si="91"/>
        <v>1</v>
      </c>
      <c r="I759">
        <f t="shared" si="92"/>
        <v>1</v>
      </c>
      <c r="J759">
        <f t="shared" si="93"/>
        <v>3</v>
      </c>
      <c r="K759">
        <f>RANK(J759,J$726:J$780,0)</f>
        <v>22</v>
      </c>
      <c r="L759" t="str">
        <f t="shared" si="89"/>
        <v>Grade 3 Boys Centennial C</v>
      </c>
    </row>
    <row r="760" spans="1:12" ht="12.75">
      <c r="A760">
        <v>35</v>
      </c>
      <c r="B760" t="s">
        <v>19</v>
      </c>
      <c r="C760">
        <v>114</v>
      </c>
      <c r="D760">
        <v>118</v>
      </c>
      <c r="E760">
        <v>123</v>
      </c>
      <c r="G760">
        <f t="shared" si="90"/>
        <v>1</v>
      </c>
      <c r="H760">
        <f t="shared" si="91"/>
        <v>1</v>
      </c>
      <c r="I760">
        <f t="shared" si="92"/>
        <v>1</v>
      </c>
      <c r="J760">
        <f t="shared" si="93"/>
        <v>3</v>
      </c>
      <c r="K760">
        <f>RANK(J760,J$726:J$780,0)</f>
        <v>22</v>
      </c>
      <c r="L760" t="str">
        <f t="shared" si="89"/>
        <v>Grade 3 Boys Strathcona Christian Ac C</v>
      </c>
    </row>
    <row r="761" spans="1:12" ht="12.75">
      <c r="A761">
        <v>36</v>
      </c>
      <c r="B761" t="s">
        <v>118</v>
      </c>
      <c r="C761">
        <v>74</v>
      </c>
      <c r="D761">
        <v>135</v>
      </c>
      <c r="E761">
        <v>158</v>
      </c>
      <c r="G761">
        <f t="shared" si="90"/>
        <v>1</v>
      </c>
      <c r="H761">
        <f t="shared" si="91"/>
        <v>1</v>
      </c>
      <c r="I761">
        <f t="shared" si="92"/>
        <v>1</v>
      </c>
      <c r="J761">
        <f t="shared" si="93"/>
        <v>3</v>
      </c>
      <c r="K761">
        <f>RANK(J761,J$726:J$780,0)</f>
        <v>22</v>
      </c>
      <c r="L761" t="str">
        <f t="shared" si="89"/>
        <v>Grade 3 Boys Windsor Park C</v>
      </c>
    </row>
    <row r="762" spans="1:12" ht="12.75">
      <c r="A762">
        <v>37</v>
      </c>
      <c r="B762" t="s">
        <v>513</v>
      </c>
      <c r="C762">
        <v>81</v>
      </c>
      <c r="D762">
        <v>100</v>
      </c>
      <c r="E762">
        <v>188</v>
      </c>
      <c r="G762">
        <f t="shared" si="90"/>
        <v>1</v>
      </c>
      <c r="H762">
        <f t="shared" si="91"/>
        <v>1</v>
      </c>
      <c r="I762">
        <f t="shared" si="92"/>
        <v>1</v>
      </c>
      <c r="J762">
        <f t="shared" si="93"/>
        <v>3</v>
      </c>
      <c r="K762">
        <f>RANK(J762,J$726:J$780,0)</f>
        <v>22</v>
      </c>
      <c r="L762" t="str">
        <f t="shared" si="89"/>
        <v>Grade 3 Boys Aldergrove A</v>
      </c>
    </row>
    <row r="763" spans="1:12" ht="12.75">
      <c r="A763">
        <v>38</v>
      </c>
      <c r="B763" t="s">
        <v>11</v>
      </c>
      <c r="C763">
        <v>103</v>
      </c>
      <c r="D763">
        <v>131</v>
      </c>
      <c r="E763">
        <v>139</v>
      </c>
      <c r="G763">
        <f t="shared" si="90"/>
        <v>1</v>
      </c>
      <c r="H763">
        <f t="shared" si="91"/>
        <v>1</v>
      </c>
      <c r="I763">
        <f t="shared" si="92"/>
        <v>1</v>
      </c>
      <c r="J763">
        <f t="shared" si="93"/>
        <v>3</v>
      </c>
      <c r="K763">
        <f>RANK(J763,J$726:J$780,0)</f>
        <v>22</v>
      </c>
      <c r="L763" t="str">
        <f t="shared" si="89"/>
        <v>Grade 3 Boys Meadowlark Christian A</v>
      </c>
    </row>
    <row r="764" spans="1:12" ht="12.75">
      <c r="A764">
        <v>39</v>
      </c>
      <c r="B764" t="s">
        <v>42</v>
      </c>
      <c r="C764">
        <v>106</v>
      </c>
      <c r="D764">
        <v>119</v>
      </c>
      <c r="E764">
        <v>166</v>
      </c>
      <c r="G764">
        <f t="shared" si="90"/>
        <v>1</v>
      </c>
      <c r="H764">
        <f t="shared" si="91"/>
        <v>1</v>
      </c>
      <c r="I764">
        <f t="shared" si="92"/>
        <v>1</v>
      </c>
      <c r="J764">
        <f t="shared" si="93"/>
        <v>3</v>
      </c>
      <c r="K764">
        <f>RANK(J764,J$726:J$780,0)</f>
        <v>22</v>
      </c>
      <c r="L764" t="str">
        <f t="shared" si="89"/>
        <v>Grade 3 Boys Earl Buxton C</v>
      </c>
    </row>
    <row r="765" spans="1:12" ht="12.75">
      <c r="A765">
        <v>40</v>
      </c>
      <c r="B765" t="s">
        <v>28</v>
      </c>
      <c r="C765">
        <v>125</v>
      </c>
      <c r="D765">
        <v>133</v>
      </c>
      <c r="E765">
        <v>134</v>
      </c>
      <c r="G765">
        <f t="shared" si="90"/>
        <v>1</v>
      </c>
      <c r="H765">
        <f t="shared" si="91"/>
        <v>1</v>
      </c>
      <c r="I765">
        <f t="shared" si="92"/>
        <v>1</v>
      </c>
      <c r="J765">
        <f t="shared" si="93"/>
        <v>3</v>
      </c>
      <c r="K765">
        <f>RANK(J765,J$726:J$780,0)</f>
        <v>22</v>
      </c>
      <c r="L765" t="str">
        <f t="shared" si="89"/>
        <v>Grade 3 Boys Strathcona Christian Ac D</v>
      </c>
    </row>
    <row r="766" spans="1:12" ht="12.75">
      <c r="A766">
        <v>41</v>
      </c>
      <c r="B766" t="s">
        <v>17</v>
      </c>
      <c r="C766">
        <v>92</v>
      </c>
      <c r="D766">
        <v>140</v>
      </c>
      <c r="E766">
        <v>162</v>
      </c>
      <c r="G766">
        <f t="shared" si="90"/>
        <v>1</v>
      </c>
      <c r="H766">
        <f t="shared" si="91"/>
        <v>1</v>
      </c>
      <c r="I766">
        <f t="shared" si="92"/>
        <v>1</v>
      </c>
      <c r="J766">
        <f t="shared" si="93"/>
        <v>3</v>
      </c>
      <c r="K766">
        <f>RANK(J766,J$726:J$780,0)</f>
        <v>22</v>
      </c>
      <c r="L766" t="str">
        <f t="shared" si="89"/>
        <v>Grade 3 Boys Rio Terrace C</v>
      </c>
    </row>
    <row r="767" spans="1:12" ht="12.75">
      <c r="A767">
        <v>42</v>
      </c>
      <c r="B767" s="11" t="s">
        <v>143</v>
      </c>
      <c r="C767">
        <v>122</v>
      </c>
      <c r="D767">
        <v>143</v>
      </c>
      <c r="E767">
        <v>163</v>
      </c>
      <c r="G767">
        <f t="shared" si="90"/>
        <v>1</v>
      </c>
      <c r="H767">
        <f t="shared" si="91"/>
        <v>1</v>
      </c>
      <c r="I767">
        <f t="shared" si="92"/>
        <v>1</v>
      </c>
      <c r="J767">
        <f t="shared" si="93"/>
        <v>3</v>
      </c>
      <c r="K767">
        <f>RANK(J767,J$726:J$780,0)</f>
        <v>22</v>
      </c>
      <c r="L767" t="str">
        <f t="shared" si="89"/>
        <v>Grade 3 Boys Malcolm Tweddle A</v>
      </c>
    </row>
    <row r="768" spans="1:12" ht="12.75">
      <c r="A768">
        <v>43</v>
      </c>
      <c r="B768" s="11" t="s">
        <v>12</v>
      </c>
      <c r="C768">
        <v>87</v>
      </c>
      <c r="D768">
        <v>148</v>
      </c>
      <c r="E768">
        <v>196</v>
      </c>
      <c r="G768">
        <f t="shared" si="90"/>
        <v>1</v>
      </c>
      <c r="H768">
        <f t="shared" si="91"/>
        <v>1</v>
      </c>
      <c r="I768">
        <f t="shared" si="92"/>
        <v>1</v>
      </c>
      <c r="J768">
        <f t="shared" si="93"/>
        <v>3</v>
      </c>
      <c r="K768">
        <f>RANK(J768,J$726:J$780,0)</f>
        <v>22</v>
      </c>
      <c r="L768" t="str">
        <f t="shared" si="89"/>
        <v>Grade 3 Boys Crestwood A</v>
      </c>
    </row>
    <row r="769" spans="1:12" ht="12.75">
      <c r="A769">
        <v>44</v>
      </c>
      <c r="B769" t="s">
        <v>47</v>
      </c>
      <c r="C769">
        <v>127</v>
      </c>
      <c r="D769">
        <v>154</v>
      </c>
      <c r="E769">
        <v>157</v>
      </c>
      <c r="G769">
        <f t="shared" si="90"/>
        <v>1</v>
      </c>
      <c r="H769">
        <f t="shared" si="91"/>
        <v>1</v>
      </c>
      <c r="I769">
        <f t="shared" si="92"/>
        <v>1</v>
      </c>
      <c r="J769">
        <f t="shared" si="93"/>
        <v>3</v>
      </c>
      <c r="K769">
        <f>RANK(J769,J$726:J$780,0)</f>
        <v>22</v>
      </c>
      <c r="L769" t="str">
        <f t="shared" si="89"/>
        <v>Grade 3 Boys Centennial D</v>
      </c>
    </row>
    <row r="770" spans="1:12" ht="12.75">
      <c r="A770">
        <v>45</v>
      </c>
      <c r="B770" t="s">
        <v>30</v>
      </c>
      <c r="C770">
        <v>137</v>
      </c>
      <c r="D770">
        <v>146</v>
      </c>
      <c r="E770">
        <v>155</v>
      </c>
      <c r="G770">
        <f t="shared" si="90"/>
        <v>1</v>
      </c>
      <c r="H770">
        <f t="shared" si="91"/>
        <v>1</v>
      </c>
      <c r="I770">
        <f t="shared" si="92"/>
        <v>1</v>
      </c>
      <c r="J770">
        <f t="shared" si="93"/>
        <v>3</v>
      </c>
      <c r="K770">
        <f>RANK(J770,J$726:J$780,0)</f>
        <v>22</v>
      </c>
      <c r="L770" t="str">
        <f t="shared" si="89"/>
        <v>Grade 3 Boys Strathcona Christian Ac E</v>
      </c>
    </row>
    <row r="771" spans="1:12" ht="12.75">
      <c r="A771">
        <v>46</v>
      </c>
      <c r="B771" t="s">
        <v>117</v>
      </c>
      <c r="C771">
        <v>132</v>
      </c>
      <c r="D771">
        <v>147</v>
      </c>
      <c r="E771">
        <v>159</v>
      </c>
      <c r="G771">
        <f t="shared" si="90"/>
        <v>1</v>
      </c>
      <c r="H771">
        <f t="shared" si="91"/>
        <v>1</v>
      </c>
      <c r="I771">
        <f t="shared" si="92"/>
        <v>1</v>
      </c>
      <c r="J771">
        <f t="shared" si="93"/>
        <v>3</v>
      </c>
      <c r="K771">
        <f>RANK(J771,J$726:J$780,0)</f>
        <v>22</v>
      </c>
      <c r="L771" t="str">
        <f t="shared" si="89"/>
        <v>Grade 3 Boys Victoria B</v>
      </c>
    </row>
    <row r="772" spans="1:12" ht="12.75">
      <c r="A772">
        <v>47</v>
      </c>
      <c r="B772" s="11" t="s">
        <v>129</v>
      </c>
      <c r="C772">
        <v>97</v>
      </c>
      <c r="D772">
        <v>156</v>
      </c>
      <c r="E772">
        <v>202</v>
      </c>
      <c r="G772">
        <f t="shared" si="90"/>
        <v>1</v>
      </c>
      <c r="H772">
        <f t="shared" si="91"/>
        <v>1</v>
      </c>
      <c r="I772">
        <f t="shared" si="92"/>
        <v>1</v>
      </c>
      <c r="J772">
        <f t="shared" si="93"/>
        <v>3</v>
      </c>
      <c r="K772">
        <f>RANK(J772,J$726:J$780,0)</f>
        <v>22</v>
      </c>
      <c r="L772" t="str">
        <f t="shared" si="89"/>
        <v>Grade 3 Boys Holyrood A</v>
      </c>
    </row>
    <row r="773" spans="1:12" ht="12.75">
      <c r="A773">
        <v>48</v>
      </c>
      <c r="B773" t="s">
        <v>37</v>
      </c>
      <c r="C773">
        <v>136</v>
      </c>
      <c r="D773">
        <v>153</v>
      </c>
      <c r="E773">
        <v>170</v>
      </c>
      <c r="G773">
        <f t="shared" si="90"/>
        <v>1</v>
      </c>
      <c r="H773">
        <f t="shared" si="91"/>
        <v>1</v>
      </c>
      <c r="I773">
        <f t="shared" si="92"/>
        <v>1</v>
      </c>
      <c r="J773">
        <f t="shared" si="93"/>
        <v>3</v>
      </c>
      <c r="K773">
        <f>RANK(J773,J$726:J$780,0)</f>
        <v>22</v>
      </c>
      <c r="L773" t="str">
        <f t="shared" si="89"/>
        <v>Grade 3 Boys George H. Luck B</v>
      </c>
    </row>
    <row r="774" spans="1:12" ht="12.75">
      <c r="A774">
        <v>49</v>
      </c>
      <c r="B774" t="s">
        <v>46</v>
      </c>
      <c r="C774">
        <v>138</v>
      </c>
      <c r="D774">
        <v>164</v>
      </c>
      <c r="E774">
        <v>168</v>
      </c>
      <c r="G774">
        <f t="shared" si="90"/>
        <v>1</v>
      </c>
      <c r="H774">
        <f t="shared" si="91"/>
        <v>1</v>
      </c>
      <c r="I774">
        <f t="shared" si="92"/>
        <v>1</v>
      </c>
      <c r="J774">
        <f t="shared" si="93"/>
        <v>3</v>
      </c>
      <c r="K774">
        <f>RANK(J774,J$726:J$780,0)</f>
        <v>22</v>
      </c>
      <c r="L774" t="str">
        <f t="shared" si="89"/>
        <v>Grade 3 Boys Win Ferguson B</v>
      </c>
    </row>
    <row r="775" spans="1:12" ht="12.75">
      <c r="A775">
        <v>50</v>
      </c>
      <c r="B775" t="s">
        <v>50</v>
      </c>
      <c r="C775">
        <v>151</v>
      </c>
      <c r="D775">
        <v>152</v>
      </c>
      <c r="E775">
        <v>183</v>
      </c>
      <c r="G775">
        <f t="shared" si="90"/>
        <v>1</v>
      </c>
      <c r="H775">
        <f t="shared" si="91"/>
        <v>1</v>
      </c>
      <c r="I775">
        <f t="shared" si="92"/>
        <v>1</v>
      </c>
      <c r="J775">
        <f t="shared" si="93"/>
        <v>3</v>
      </c>
      <c r="K775">
        <f>RANK(J775,J$726:J$780,0)</f>
        <v>22</v>
      </c>
      <c r="L775" t="str">
        <f t="shared" si="89"/>
        <v>Grade 3 Boys Parkallen C</v>
      </c>
    </row>
    <row r="776" spans="1:12" ht="12.75">
      <c r="A776">
        <v>51</v>
      </c>
      <c r="B776" t="s">
        <v>122</v>
      </c>
      <c r="C776">
        <v>126</v>
      </c>
      <c r="D776">
        <v>193</v>
      </c>
      <c r="E776">
        <v>194</v>
      </c>
      <c r="G776">
        <f t="shared" si="90"/>
        <v>1</v>
      </c>
      <c r="H776">
        <f t="shared" si="91"/>
        <v>1</v>
      </c>
      <c r="I776">
        <f t="shared" si="92"/>
        <v>1</v>
      </c>
      <c r="J776">
        <f t="shared" si="93"/>
        <v>3</v>
      </c>
      <c r="K776">
        <f>RANK(J776,J$726:J$780,0)</f>
        <v>22</v>
      </c>
      <c r="L776" t="str">
        <f t="shared" si="89"/>
        <v>Grade 3 Boys Greenview C</v>
      </c>
    </row>
    <row r="777" spans="1:12" ht="12.75">
      <c r="A777">
        <v>52</v>
      </c>
      <c r="B777" t="s">
        <v>23</v>
      </c>
      <c r="C777">
        <v>160</v>
      </c>
      <c r="D777">
        <v>161</v>
      </c>
      <c r="E777">
        <v>197</v>
      </c>
      <c r="G777">
        <f t="shared" si="90"/>
        <v>1</v>
      </c>
      <c r="H777">
        <f t="shared" si="91"/>
        <v>1</v>
      </c>
      <c r="I777">
        <f t="shared" si="92"/>
        <v>1</v>
      </c>
      <c r="J777">
        <f t="shared" si="93"/>
        <v>3</v>
      </c>
      <c r="K777">
        <f>RANK(J777,J$726:J$780,0)</f>
        <v>22</v>
      </c>
      <c r="L777" t="str">
        <f t="shared" si="89"/>
        <v>Grade 3 Boys Michael A. Kostek C</v>
      </c>
    </row>
    <row r="778" spans="1:12" ht="12.75">
      <c r="A778">
        <v>53</v>
      </c>
      <c r="B778" t="s">
        <v>44</v>
      </c>
      <c r="C778">
        <v>176</v>
      </c>
      <c r="D778">
        <v>178</v>
      </c>
      <c r="E778">
        <v>184</v>
      </c>
      <c r="G778">
        <f t="shared" si="90"/>
        <v>1</v>
      </c>
      <c r="H778">
        <f t="shared" si="91"/>
        <v>1</v>
      </c>
      <c r="I778">
        <f t="shared" si="92"/>
        <v>1</v>
      </c>
      <c r="J778">
        <f t="shared" si="93"/>
        <v>3</v>
      </c>
      <c r="K778">
        <f>RANK(J778,J$726:J$780,0)</f>
        <v>22</v>
      </c>
      <c r="L778" t="str">
        <f t="shared" si="89"/>
        <v>Grade 3 Boys George H. Luck C</v>
      </c>
    </row>
    <row r="779" spans="1:12" ht="12.75">
      <c r="A779">
        <v>54</v>
      </c>
      <c r="B779" t="s">
        <v>43</v>
      </c>
      <c r="C779">
        <v>173</v>
      </c>
      <c r="D779">
        <v>181</v>
      </c>
      <c r="E779">
        <v>187</v>
      </c>
      <c r="G779">
        <f t="shared" si="90"/>
        <v>1</v>
      </c>
      <c r="H779">
        <f t="shared" si="91"/>
        <v>1</v>
      </c>
      <c r="I779">
        <f t="shared" si="92"/>
        <v>1</v>
      </c>
      <c r="J779">
        <f t="shared" si="93"/>
        <v>3</v>
      </c>
      <c r="K779">
        <f>RANK(J779,J$726:J$780,0)</f>
        <v>22</v>
      </c>
      <c r="L779" t="str">
        <f t="shared" si="89"/>
        <v>Grade 3 Boys Ekota A</v>
      </c>
    </row>
    <row r="780" spans="1:12" ht="12.75">
      <c r="A780">
        <v>55</v>
      </c>
      <c r="B780" t="s">
        <v>15</v>
      </c>
      <c r="C780">
        <v>172</v>
      </c>
      <c r="D780">
        <v>191</v>
      </c>
      <c r="E780">
        <v>192</v>
      </c>
      <c r="G780">
        <f t="shared" si="90"/>
        <v>1</v>
      </c>
      <c r="H780">
        <f t="shared" si="91"/>
        <v>1</v>
      </c>
      <c r="I780">
        <f t="shared" si="92"/>
        <v>1</v>
      </c>
      <c r="J780">
        <f t="shared" si="93"/>
        <v>3</v>
      </c>
      <c r="K780">
        <f>RANK(J780,J$726:J$780,0)</f>
        <v>22</v>
      </c>
      <c r="L780" t="str">
        <f t="shared" si="89"/>
        <v>Grade 3 Boys Meadowlark Christian B</v>
      </c>
    </row>
    <row r="781" spans="10:12" ht="12.75">
      <c r="J781">
        <f>SUM(J726:J780)</f>
        <v>1253</v>
      </c>
      <c r="L781" s="1" t="s">
        <v>520</v>
      </c>
    </row>
    <row r="782" ht="12.75">
      <c r="L782" s="1"/>
    </row>
    <row r="783" ht="12.75">
      <c r="A783" s="1" t="s">
        <v>506</v>
      </c>
    </row>
    <row r="784" spans="1:12" ht="12.75">
      <c r="A784">
        <v>1</v>
      </c>
      <c r="B784" t="s">
        <v>13</v>
      </c>
      <c r="C784">
        <v>5</v>
      </c>
      <c r="D784">
        <v>16</v>
      </c>
      <c r="E784">
        <v>23</v>
      </c>
      <c r="G784">
        <f>IF(C784&lt;51,51-C784,1)</f>
        <v>46</v>
      </c>
      <c r="H784">
        <f>IF(D784&lt;51,51-D784,1)</f>
        <v>35</v>
      </c>
      <c r="I784">
        <f>IF(E784&lt;51,51-E784,1)</f>
        <v>28</v>
      </c>
      <c r="J784">
        <f>SUM(G784:I784)</f>
        <v>109</v>
      </c>
      <c r="K784">
        <f>RANK(J784,J$784:J$826,0)</f>
        <v>1</v>
      </c>
      <c r="L784" t="str">
        <f>CONCATENATE("Grade 4 Girls ",B784)</f>
        <v>Grade 4 Girls Michael A. Kostek A</v>
      </c>
    </row>
    <row r="785" spans="1:12" ht="12.75">
      <c r="A785">
        <v>2</v>
      </c>
      <c r="B785" t="s">
        <v>9</v>
      </c>
      <c r="C785">
        <v>14</v>
      </c>
      <c r="D785">
        <v>18</v>
      </c>
      <c r="E785">
        <v>19</v>
      </c>
      <c r="G785">
        <f aca="true" t="shared" si="94" ref="G785:G826">IF(C785&lt;51,51-C785,1)</f>
        <v>37</v>
      </c>
      <c r="H785">
        <f aca="true" t="shared" si="95" ref="H785:H826">IF(D785&lt;51,51-D785,1)</f>
        <v>33</v>
      </c>
      <c r="I785">
        <f aca="true" t="shared" si="96" ref="I785:I826">IF(E785&lt;51,51-E785,1)</f>
        <v>32</v>
      </c>
      <c r="J785">
        <f aca="true" t="shared" si="97" ref="J785:J826">SUM(G785:I785)</f>
        <v>102</v>
      </c>
      <c r="K785">
        <f>RANK(J785,J$784:J$826,0)</f>
        <v>2</v>
      </c>
      <c r="L785" t="str">
        <f aca="true" t="shared" si="98" ref="L785:L826">CONCATENATE("Grade 4 Girls ",B785)</f>
        <v>Grade 4 Girls Pine Street A</v>
      </c>
    </row>
    <row r="786" spans="1:12" ht="12.75">
      <c r="A786">
        <v>3</v>
      </c>
      <c r="B786" t="s">
        <v>33</v>
      </c>
      <c r="C786">
        <v>3</v>
      </c>
      <c r="D786">
        <v>25</v>
      </c>
      <c r="E786">
        <v>43</v>
      </c>
      <c r="G786">
        <f t="shared" si="94"/>
        <v>48</v>
      </c>
      <c r="H786">
        <f t="shared" si="95"/>
        <v>26</v>
      </c>
      <c r="I786">
        <f t="shared" si="96"/>
        <v>8</v>
      </c>
      <c r="J786">
        <f t="shared" si="97"/>
        <v>82</v>
      </c>
      <c r="K786">
        <f>RANK(J786,J$784:J$826,0)</f>
        <v>3</v>
      </c>
      <c r="L786" t="str">
        <f t="shared" si="98"/>
        <v>Grade 4 Girls Centennial A</v>
      </c>
    </row>
    <row r="787" spans="1:12" ht="12.75">
      <c r="A787">
        <v>4</v>
      </c>
      <c r="B787" t="s">
        <v>6</v>
      </c>
      <c r="C787">
        <v>8</v>
      </c>
      <c r="D787">
        <v>28</v>
      </c>
      <c r="E787">
        <v>38</v>
      </c>
      <c r="G787">
        <f t="shared" si="94"/>
        <v>43</v>
      </c>
      <c r="H787">
        <f t="shared" si="95"/>
        <v>23</v>
      </c>
      <c r="I787">
        <f t="shared" si="96"/>
        <v>13</v>
      </c>
      <c r="J787">
        <f t="shared" si="97"/>
        <v>79</v>
      </c>
      <c r="K787">
        <f>RANK(J787,J$784:J$826,0)</f>
        <v>4</v>
      </c>
      <c r="L787" t="str">
        <f t="shared" si="98"/>
        <v>Grade 4 Girls Strathcona Christian Ac A</v>
      </c>
    </row>
    <row r="788" spans="1:12" ht="12.75">
      <c r="A788">
        <v>5</v>
      </c>
      <c r="B788" t="s">
        <v>107</v>
      </c>
      <c r="C788">
        <v>10</v>
      </c>
      <c r="D788">
        <v>26</v>
      </c>
      <c r="E788">
        <v>45</v>
      </c>
      <c r="G788">
        <f t="shared" si="94"/>
        <v>41</v>
      </c>
      <c r="H788">
        <f t="shared" si="95"/>
        <v>25</v>
      </c>
      <c r="I788">
        <f t="shared" si="96"/>
        <v>6</v>
      </c>
      <c r="J788">
        <f t="shared" si="97"/>
        <v>72</v>
      </c>
      <c r="K788">
        <f>RANK(J788,J$784:J$826,0)</f>
        <v>5</v>
      </c>
      <c r="L788" t="str">
        <f t="shared" si="98"/>
        <v>Grade 4 Girls Lymburn School A</v>
      </c>
    </row>
    <row r="789" spans="1:12" ht="12.75">
      <c r="A789">
        <v>6</v>
      </c>
      <c r="B789" t="s">
        <v>53</v>
      </c>
      <c r="C789">
        <v>17</v>
      </c>
      <c r="D789">
        <v>31</v>
      </c>
      <c r="E789">
        <v>40</v>
      </c>
      <c r="G789">
        <f t="shared" si="94"/>
        <v>34</v>
      </c>
      <c r="H789">
        <f t="shared" si="95"/>
        <v>20</v>
      </c>
      <c r="I789">
        <f t="shared" si="96"/>
        <v>11</v>
      </c>
      <c r="J789">
        <f t="shared" si="97"/>
        <v>65</v>
      </c>
      <c r="K789">
        <f>RANK(J789,J$784:J$826,0)</f>
        <v>6</v>
      </c>
      <c r="L789" t="str">
        <f t="shared" si="98"/>
        <v>Grade 4 Girls Patricia Heights A</v>
      </c>
    </row>
    <row r="790" spans="1:12" ht="12.75">
      <c r="A790">
        <v>7</v>
      </c>
      <c r="B790" t="s">
        <v>21</v>
      </c>
      <c r="C790">
        <v>35</v>
      </c>
      <c r="D790">
        <v>41</v>
      </c>
      <c r="E790">
        <v>42</v>
      </c>
      <c r="G790">
        <f t="shared" si="94"/>
        <v>16</v>
      </c>
      <c r="H790">
        <f t="shared" si="95"/>
        <v>10</v>
      </c>
      <c r="I790">
        <f t="shared" si="96"/>
        <v>9</v>
      </c>
      <c r="J790">
        <f t="shared" si="97"/>
        <v>35</v>
      </c>
      <c r="K790">
        <f>RANK(J790,J$784:J$826,0)</f>
        <v>13</v>
      </c>
      <c r="L790" t="str">
        <f t="shared" si="98"/>
        <v>Grade 4 Girls Pine Street B</v>
      </c>
    </row>
    <row r="791" spans="1:12" ht="12.75">
      <c r="A791">
        <v>8</v>
      </c>
      <c r="B791" t="s">
        <v>20</v>
      </c>
      <c r="C791">
        <v>24</v>
      </c>
      <c r="D791">
        <v>36</v>
      </c>
      <c r="E791">
        <v>65</v>
      </c>
      <c r="G791">
        <f t="shared" si="94"/>
        <v>27</v>
      </c>
      <c r="H791">
        <f t="shared" si="95"/>
        <v>15</v>
      </c>
      <c r="I791">
        <f t="shared" si="96"/>
        <v>1</v>
      </c>
      <c r="J791">
        <f t="shared" si="97"/>
        <v>43</v>
      </c>
      <c r="K791">
        <f>RANK(J791,J$784:J$826,0)</f>
        <v>9</v>
      </c>
      <c r="L791" t="str">
        <f t="shared" si="98"/>
        <v>Grade 4 Girls Michael A. Kostek B</v>
      </c>
    </row>
    <row r="792" spans="1:12" ht="12.75">
      <c r="A792">
        <v>9</v>
      </c>
      <c r="B792" t="s">
        <v>51</v>
      </c>
      <c r="C792">
        <v>21</v>
      </c>
      <c r="D792">
        <v>55</v>
      </c>
      <c r="E792">
        <v>58</v>
      </c>
      <c r="G792">
        <f t="shared" si="94"/>
        <v>30</v>
      </c>
      <c r="H792">
        <f t="shared" si="95"/>
        <v>1</v>
      </c>
      <c r="I792">
        <f t="shared" si="96"/>
        <v>1</v>
      </c>
      <c r="J792">
        <f t="shared" si="97"/>
        <v>32</v>
      </c>
      <c r="K792">
        <f>RANK(J792,J$784:J$826,0)</f>
        <v>15</v>
      </c>
      <c r="L792" t="str">
        <f t="shared" si="98"/>
        <v>Grade 4 Girls Westbrook A</v>
      </c>
    </row>
    <row r="793" spans="1:12" ht="12.75">
      <c r="A793">
        <v>10</v>
      </c>
      <c r="B793" t="s">
        <v>31</v>
      </c>
      <c r="C793">
        <v>15</v>
      </c>
      <c r="D793">
        <v>48</v>
      </c>
      <c r="E793">
        <v>72</v>
      </c>
      <c r="G793">
        <f t="shared" si="94"/>
        <v>36</v>
      </c>
      <c r="H793">
        <f t="shared" si="95"/>
        <v>3</v>
      </c>
      <c r="I793">
        <f t="shared" si="96"/>
        <v>1</v>
      </c>
      <c r="J793">
        <f t="shared" si="97"/>
        <v>40</v>
      </c>
      <c r="K793">
        <f>RANK(J793,J$784:J$826,0)</f>
        <v>11</v>
      </c>
      <c r="L793" t="str">
        <f t="shared" si="98"/>
        <v>Grade 4 Girls Belgravia A</v>
      </c>
    </row>
    <row r="794" spans="1:12" ht="12.75">
      <c r="A794">
        <v>11</v>
      </c>
      <c r="B794" t="s">
        <v>12</v>
      </c>
      <c r="C794">
        <v>13</v>
      </c>
      <c r="D794">
        <v>37</v>
      </c>
      <c r="E794">
        <v>96</v>
      </c>
      <c r="G794">
        <f t="shared" si="94"/>
        <v>38</v>
      </c>
      <c r="H794">
        <f t="shared" si="95"/>
        <v>14</v>
      </c>
      <c r="I794">
        <f t="shared" si="96"/>
        <v>1</v>
      </c>
      <c r="J794">
        <f t="shared" si="97"/>
        <v>53</v>
      </c>
      <c r="K794">
        <f>RANK(J794,J$784:J$826,0)</f>
        <v>7</v>
      </c>
      <c r="L794" t="str">
        <f t="shared" si="98"/>
        <v>Grade 4 Girls Crestwood A</v>
      </c>
    </row>
    <row r="795" spans="1:12" ht="12.75">
      <c r="A795">
        <v>12</v>
      </c>
      <c r="B795" t="s">
        <v>52</v>
      </c>
      <c r="C795">
        <v>12</v>
      </c>
      <c r="D795">
        <v>69</v>
      </c>
      <c r="E795">
        <v>70</v>
      </c>
      <c r="G795">
        <f t="shared" si="94"/>
        <v>39</v>
      </c>
      <c r="H795">
        <f t="shared" si="95"/>
        <v>1</v>
      </c>
      <c r="I795">
        <f t="shared" si="96"/>
        <v>1</v>
      </c>
      <c r="J795">
        <f t="shared" si="97"/>
        <v>41</v>
      </c>
      <c r="K795">
        <f>RANK(J795,J$784:J$826,0)</f>
        <v>10</v>
      </c>
      <c r="L795" t="str">
        <f t="shared" si="98"/>
        <v>Grade 4 Girls Wes Hosford A</v>
      </c>
    </row>
    <row r="796" spans="1:12" ht="12.75">
      <c r="A796">
        <v>13</v>
      </c>
      <c r="B796" t="s">
        <v>512</v>
      </c>
      <c r="C796">
        <v>39</v>
      </c>
      <c r="D796">
        <v>49</v>
      </c>
      <c r="E796">
        <v>67</v>
      </c>
      <c r="G796">
        <f t="shared" si="94"/>
        <v>12</v>
      </c>
      <c r="H796">
        <f t="shared" si="95"/>
        <v>2</v>
      </c>
      <c r="I796">
        <f t="shared" si="96"/>
        <v>1</v>
      </c>
      <c r="J796">
        <f t="shared" si="97"/>
        <v>15</v>
      </c>
      <c r="K796">
        <f>RANK(J796,J$784:J$826,0)</f>
        <v>18</v>
      </c>
      <c r="L796" t="str">
        <f t="shared" si="98"/>
        <v>Grade 4 Girls Suzuki Charter School A</v>
      </c>
    </row>
    <row r="797" spans="1:12" ht="12.75">
      <c r="A797">
        <v>14</v>
      </c>
      <c r="B797" s="11" t="s">
        <v>2</v>
      </c>
      <c r="C797">
        <v>32</v>
      </c>
      <c r="D797">
        <v>33</v>
      </c>
      <c r="E797">
        <v>91</v>
      </c>
      <c r="G797">
        <f t="shared" si="94"/>
        <v>19</v>
      </c>
      <c r="H797">
        <f t="shared" si="95"/>
        <v>18</v>
      </c>
      <c r="I797">
        <f t="shared" si="96"/>
        <v>1</v>
      </c>
      <c r="J797">
        <f t="shared" si="97"/>
        <v>38</v>
      </c>
      <c r="K797">
        <f>RANK(J797,J$784:J$826,0)</f>
        <v>12</v>
      </c>
      <c r="L797" t="str">
        <f t="shared" si="98"/>
        <v>Grade 4 Girls Rio Terrace A</v>
      </c>
    </row>
    <row r="798" spans="1:12" ht="12.75">
      <c r="A798">
        <v>15</v>
      </c>
      <c r="B798" t="s">
        <v>41</v>
      </c>
      <c r="C798">
        <v>57</v>
      </c>
      <c r="D798">
        <v>59</v>
      </c>
      <c r="E798">
        <v>73</v>
      </c>
      <c r="G798">
        <f t="shared" si="94"/>
        <v>1</v>
      </c>
      <c r="H798">
        <f t="shared" si="95"/>
        <v>1</v>
      </c>
      <c r="I798">
        <f t="shared" si="96"/>
        <v>1</v>
      </c>
      <c r="J798">
        <f t="shared" si="97"/>
        <v>3</v>
      </c>
      <c r="K798">
        <f>RANK(J798,J$784:J$826,0)</f>
        <v>20</v>
      </c>
      <c r="L798" t="str">
        <f t="shared" si="98"/>
        <v>Grade 4 Girls Pine Street C</v>
      </c>
    </row>
    <row r="799" spans="1:12" ht="12.75">
      <c r="A799">
        <v>16</v>
      </c>
      <c r="B799" t="s">
        <v>55</v>
      </c>
      <c r="C799">
        <v>22</v>
      </c>
      <c r="D799">
        <v>76</v>
      </c>
      <c r="E799">
        <v>92</v>
      </c>
      <c r="G799">
        <f t="shared" si="94"/>
        <v>29</v>
      </c>
      <c r="H799">
        <f t="shared" si="95"/>
        <v>1</v>
      </c>
      <c r="I799">
        <f t="shared" si="96"/>
        <v>1</v>
      </c>
      <c r="J799">
        <f t="shared" si="97"/>
        <v>31</v>
      </c>
      <c r="K799">
        <f>RANK(J799,J$784:J$826,0)</f>
        <v>16</v>
      </c>
      <c r="L799" t="str">
        <f t="shared" si="98"/>
        <v>Grade 4 Girls Richard Secord A</v>
      </c>
    </row>
    <row r="800" spans="1:12" ht="12.75">
      <c r="A800">
        <v>17</v>
      </c>
      <c r="B800" t="s">
        <v>5</v>
      </c>
      <c r="C800">
        <v>1</v>
      </c>
      <c r="D800">
        <v>82</v>
      </c>
      <c r="E800">
        <v>111</v>
      </c>
      <c r="G800">
        <f t="shared" si="94"/>
        <v>50</v>
      </c>
      <c r="H800">
        <f t="shared" si="95"/>
        <v>1</v>
      </c>
      <c r="I800">
        <f t="shared" si="96"/>
        <v>1</v>
      </c>
      <c r="J800">
        <f t="shared" si="97"/>
        <v>52</v>
      </c>
      <c r="K800">
        <f>RANK(J800,J$784:J$826,0)</f>
        <v>8</v>
      </c>
      <c r="L800" t="str">
        <f t="shared" si="98"/>
        <v>Grade 4 Girls Parkallen A</v>
      </c>
    </row>
    <row r="801" spans="1:12" ht="12.75">
      <c r="A801">
        <v>18</v>
      </c>
      <c r="B801" t="s">
        <v>58</v>
      </c>
      <c r="C801">
        <v>51</v>
      </c>
      <c r="D801">
        <v>52</v>
      </c>
      <c r="E801">
        <v>95</v>
      </c>
      <c r="G801">
        <f t="shared" si="94"/>
        <v>1</v>
      </c>
      <c r="H801">
        <f t="shared" si="95"/>
        <v>1</v>
      </c>
      <c r="I801">
        <f t="shared" si="96"/>
        <v>1</v>
      </c>
      <c r="J801">
        <f t="shared" si="97"/>
        <v>3</v>
      </c>
      <c r="K801">
        <f>RANK(J801,J$784:J$826,0)</f>
        <v>20</v>
      </c>
      <c r="L801" t="str">
        <f t="shared" si="98"/>
        <v>Grade 4 Girls Patricia Heights B</v>
      </c>
    </row>
    <row r="802" spans="1:12" ht="12.75">
      <c r="A802">
        <v>19</v>
      </c>
      <c r="B802" t="s">
        <v>40</v>
      </c>
      <c r="C802">
        <v>44</v>
      </c>
      <c r="D802">
        <v>68</v>
      </c>
      <c r="E802">
        <v>90</v>
      </c>
      <c r="G802">
        <f t="shared" si="94"/>
        <v>7</v>
      </c>
      <c r="H802">
        <f t="shared" si="95"/>
        <v>1</v>
      </c>
      <c r="I802">
        <f t="shared" si="96"/>
        <v>1</v>
      </c>
      <c r="J802">
        <f t="shared" si="97"/>
        <v>9</v>
      </c>
      <c r="K802">
        <f>RANK(J802,J$784:J$826,0)</f>
        <v>19</v>
      </c>
      <c r="L802" t="str">
        <f t="shared" si="98"/>
        <v>Grade 4 Girls Centennial B</v>
      </c>
    </row>
    <row r="803" spans="1:12" ht="12.75">
      <c r="A803">
        <v>20</v>
      </c>
      <c r="B803" t="s">
        <v>102</v>
      </c>
      <c r="C803">
        <v>20</v>
      </c>
      <c r="D803">
        <v>78</v>
      </c>
      <c r="E803">
        <v>109</v>
      </c>
      <c r="G803">
        <f t="shared" si="94"/>
        <v>31</v>
      </c>
      <c r="H803">
        <f t="shared" si="95"/>
        <v>1</v>
      </c>
      <c r="I803">
        <f t="shared" si="96"/>
        <v>1</v>
      </c>
      <c r="J803">
        <f t="shared" si="97"/>
        <v>33</v>
      </c>
      <c r="K803">
        <f>RANK(J803,J$784:J$826,0)</f>
        <v>14</v>
      </c>
      <c r="L803" t="str">
        <f t="shared" si="98"/>
        <v>Grade 4 Girls George P. Nicholson A</v>
      </c>
    </row>
    <row r="804" spans="1:12" ht="12.75">
      <c r="A804">
        <v>21</v>
      </c>
      <c r="B804" t="s">
        <v>26</v>
      </c>
      <c r="C804">
        <v>56</v>
      </c>
      <c r="D804">
        <v>75</v>
      </c>
      <c r="E804">
        <v>89</v>
      </c>
      <c r="G804">
        <f t="shared" si="94"/>
        <v>1</v>
      </c>
      <c r="H804">
        <f t="shared" si="95"/>
        <v>1</v>
      </c>
      <c r="I804">
        <f t="shared" si="96"/>
        <v>1</v>
      </c>
      <c r="J804">
        <f t="shared" si="97"/>
        <v>3</v>
      </c>
      <c r="K804">
        <f>RANK(J804,J$784:J$826,0)</f>
        <v>20</v>
      </c>
      <c r="L804" t="str">
        <f t="shared" si="98"/>
        <v>Grade 4 Girls Win Ferguson A</v>
      </c>
    </row>
    <row r="805" spans="1:12" ht="12.75">
      <c r="A805">
        <v>22</v>
      </c>
      <c r="B805" t="s">
        <v>14</v>
      </c>
      <c r="C805">
        <v>60</v>
      </c>
      <c r="D805">
        <v>79</v>
      </c>
      <c r="E805">
        <v>86</v>
      </c>
      <c r="G805">
        <f t="shared" si="94"/>
        <v>1</v>
      </c>
      <c r="H805">
        <f t="shared" si="95"/>
        <v>1</v>
      </c>
      <c r="I805">
        <f t="shared" si="96"/>
        <v>1</v>
      </c>
      <c r="J805">
        <f t="shared" si="97"/>
        <v>3</v>
      </c>
      <c r="K805">
        <f>RANK(J805,J$784:J$826,0)</f>
        <v>20</v>
      </c>
      <c r="L805" t="str">
        <f t="shared" si="98"/>
        <v>Grade 4 Girls Strathcona Christian Ac B</v>
      </c>
    </row>
    <row r="806" spans="1:12" ht="12.75">
      <c r="A806">
        <v>23</v>
      </c>
      <c r="B806" s="11" t="s">
        <v>16</v>
      </c>
      <c r="C806">
        <v>50</v>
      </c>
      <c r="D806">
        <v>61</v>
      </c>
      <c r="E806">
        <v>134</v>
      </c>
      <c r="G806">
        <f t="shared" si="94"/>
        <v>1</v>
      </c>
      <c r="H806">
        <f t="shared" si="95"/>
        <v>1</v>
      </c>
      <c r="I806">
        <f t="shared" si="96"/>
        <v>1</v>
      </c>
      <c r="J806">
        <f t="shared" si="97"/>
        <v>3</v>
      </c>
      <c r="K806">
        <f>RANK(J806,J$784:J$826,0)</f>
        <v>20</v>
      </c>
      <c r="L806" t="str">
        <f t="shared" si="98"/>
        <v>Grade 4 Girls Edmonton Christian West A</v>
      </c>
    </row>
    <row r="807" spans="1:12" ht="12.75">
      <c r="A807">
        <v>24</v>
      </c>
      <c r="B807" s="11" t="s">
        <v>79</v>
      </c>
      <c r="C807">
        <v>64</v>
      </c>
      <c r="D807">
        <v>85</v>
      </c>
      <c r="E807">
        <v>98</v>
      </c>
      <c r="G807">
        <f t="shared" si="94"/>
        <v>1</v>
      </c>
      <c r="H807">
        <f t="shared" si="95"/>
        <v>1</v>
      </c>
      <c r="I807">
        <f t="shared" si="96"/>
        <v>1</v>
      </c>
      <c r="J807">
        <f t="shared" si="97"/>
        <v>3</v>
      </c>
      <c r="K807">
        <f>RANK(J807,J$784:J$826,0)</f>
        <v>20</v>
      </c>
      <c r="L807" t="str">
        <f t="shared" si="98"/>
        <v>Grade 4 Girls Keheewin A</v>
      </c>
    </row>
    <row r="808" spans="1:12" ht="12.75">
      <c r="A808">
        <v>25</v>
      </c>
      <c r="B808" s="11" t="s">
        <v>516</v>
      </c>
      <c r="C808">
        <v>66</v>
      </c>
      <c r="D808">
        <v>84</v>
      </c>
      <c r="E808">
        <v>124</v>
      </c>
      <c r="G808">
        <f t="shared" si="94"/>
        <v>1</v>
      </c>
      <c r="H808">
        <f t="shared" si="95"/>
        <v>1</v>
      </c>
      <c r="I808">
        <f t="shared" si="96"/>
        <v>1</v>
      </c>
      <c r="J808">
        <f t="shared" si="97"/>
        <v>3</v>
      </c>
      <c r="K808">
        <f>RANK(J808,J$784:J$826,0)</f>
        <v>20</v>
      </c>
      <c r="L808" t="str">
        <f t="shared" si="98"/>
        <v>Grade 4 Girls Thorncliffe A</v>
      </c>
    </row>
    <row r="809" spans="1:12" ht="12.75">
      <c r="A809">
        <v>26</v>
      </c>
      <c r="B809" t="s">
        <v>127</v>
      </c>
      <c r="C809">
        <v>77</v>
      </c>
      <c r="D809">
        <v>108</v>
      </c>
      <c r="E809">
        <v>113</v>
      </c>
      <c r="G809">
        <f t="shared" si="94"/>
        <v>1</v>
      </c>
      <c r="H809">
        <f t="shared" si="95"/>
        <v>1</v>
      </c>
      <c r="I809">
        <f t="shared" si="96"/>
        <v>1</v>
      </c>
      <c r="J809">
        <f t="shared" si="97"/>
        <v>3</v>
      </c>
      <c r="K809">
        <f>RANK(J809,J$784:J$826,0)</f>
        <v>20</v>
      </c>
      <c r="L809" t="str">
        <f t="shared" si="98"/>
        <v>Grade 4 Girls Elizabeth Finch A</v>
      </c>
    </row>
    <row r="810" spans="1:12" ht="12.75">
      <c r="A810">
        <v>27</v>
      </c>
      <c r="B810" t="s">
        <v>35</v>
      </c>
      <c r="C810">
        <v>71</v>
      </c>
      <c r="D810">
        <v>107</v>
      </c>
      <c r="E810">
        <v>121</v>
      </c>
      <c r="G810">
        <f t="shared" si="94"/>
        <v>1</v>
      </c>
      <c r="H810">
        <f t="shared" si="95"/>
        <v>1</v>
      </c>
      <c r="I810">
        <f t="shared" si="96"/>
        <v>1</v>
      </c>
      <c r="J810">
        <f t="shared" si="97"/>
        <v>3</v>
      </c>
      <c r="K810">
        <f>RANK(J810,J$784:J$826,0)</f>
        <v>20</v>
      </c>
      <c r="L810" t="str">
        <f t="shared" si="98"/>
        <v>Grade 4 Girls King Edward A</v>
      </c>
    </row>
    <row r="811" spans="1:12" ht="12.75">
      <c r="A811">
        <v>28</v>
      </c>
      <c r="B811" s="11" t="s">
        <v>110</v>
      </c>
      <c r="C811">
        <v>34</v>
      </c>
      <c r="D811">
        <v>116</v>
      </c>
      <c r="E811">
        <v>160</v>
      </c>
      <c r="G811">
        <f t="shared" si="94"/>
        <v>17</v>
      </c>
      <c r="H811">
        <f t="shared" si="95"/>
        <v>1</v>
      </c>
      <c r="I811">
        <f t="shared" si="96"/>
        <v>1</v>
      </c>
      <c r="J811">
        <f t="shared" si="97"/>
        <v>19</v>
      </c>
      <c r="K811">
        <f>RANK(J811,J$784:J$826,0)</f>
        <v>17</v>
      </c>
      <c r="L811" t="str">
        <f t="shared" si="98"/>
        <v>Grade 4 Girls Crawford Plains A</v>
      </c>
    </row>
    <row r="812" spans="1:12" ht="12.75">
      <c r="A812">
        <v>29</v>
      </c>
      <c r="B812" t="s">
        <v>59</v>
      </c>
      <c r="C812">
        <v>80</v>
      </c>
      <c r="D812">
        <v>83</v>
      </c>
      <c r="E812">
        <v>151</v>
      </c>
      <c r="G812">
        <f t="shared" si="94"/>
        <v>1</v>
      </c>
      <c r="H812">
        <f t="shared" si="95"/>
        <v>1</v>
      </c>
      <c r="I812">
        <f t="shared" si="96"/>
        <v>1</v>
      </c>
      <c r="J812">
        <f t="shared" si="97"/>
        <v>3</v>
      </c>
      <c r="K812">
        <f>RANK(J812,J$784:J$826,0)</f>
        <v>20</v>
      </c>
      <c r="L812" t="str">
        <f t="shared" si="98"/>
        <v>Grade 4 Girls Pine Street D</v>
      </c>
    </row>
    <row r="813" spans="1:12" ht="12.75">
      <c r="A813">
        <v>30</v>
      </c>
      <c r="B813" s="11" t="s">
        <v>62</v>
      </c>
      <c r="C813">
        <v>63</v>
      </c>
      <c r="D813">
        <v>93</v>
      </c>
      <c r="E813">
        <v>163</v>
      </c>
      <c r="G813">
        <f t="shared" si="94"/>
        <v>1</v>
      </c>
      <c r="H813">
        <f t="shared" si="95"/>
        <v>1</v>
      </c>
      <c r="I813">
        <f t="shared" si="96"/>
        <v>1</v>
      </c>
      <c r="J813">
        <f t="shared" si="97"/>
        <v>3</v>
      </c>
      <c r="K813">
        <f>RANK(J813,J$784:J$826,0)</f>
        <v>20</v>
      </c>
      <c r="L813" t="str">
        <f t="shared" si="98"/>
        <v>Grade 4 Girls Lynnwood A</v>
      </c>
    </row>
    <row r="814" spans="1:12" ht="12.75">
      <c r="A814">
        <v>31</v>
      </c>
      <c r="B814" t="s">
        <v>19</v>
      </c>
      <c r="C814">
        <v>100</v>
      </c>
      <c r="D814">
        <v>110</v>
      </c>
      <c r="E814">
        <v>112</v>
      </c>
      <c r="G814">
        <f t="shared" si="94"/>
        <v>1</v>
      </c>
      <c r="H814">
        <f t="shared" si="95"/>
        <v>1</v>
      </c>
      <c r="I814">
        <f t="shared" si="96"/>
        <v>1</v>
      </c>
      <c r="J814">
        <f t="shared" si="97"/>
        <v>3</v>
      </c>
      <c r="K814">
        <f>RANK(J814,J$784:J$826,0)</f>
        <v>20</v>
      </c>
      <c r="L814" t="str">
        <f t="shared" si="98"/>
        <v>Grade 4 Girls Strathcona Christian Ac C</v>
      </c>
    </row>
    <row r="815" spans="1:12" ht="12.75">
      <c r="A815">
        <v>32</v>
      </c>
      <c r="B815" t="s">
        <v>129</v>
      </c>
      <c r="C815">
        <v>62</v>
      </c>
      <c r="D815">
        <v>97</v>
      </c>
      <c r="E815">
        <v>166</v>
      </c>
      <c r="G815">
        <f t="shared" si="94"/>
        <v>1</v>
      </c>
      <c r="H815">
        <f t="shared" si="95"/>
        <v>1</v>
      </c>
      <c r="I815">
        <f t="shared" si="96"/>
        <v>1</v>
      </c>
      <c r="J815">
        <f t="shared" si="97"/>
        <v>3</v>
      </c>
      <c r="K815">
        <f>RANK(J815,J$784:J$826,0)</f>
        <v>20</v>
      </c>
      <c r="L815" t="str">
        <f t="shared" si="98"/>
        <v>Grade 4 Girls Holyrood A</v>
      </c>
    </row>
    <row r="816" spans="1:12" ht="12.75">
      <c r="A816">
        <v>33</v>
      </c>
      <c r="B816" t="s">
        <v>64</v>
      </c>
      <c r="C816">
        <v>81</v>
      </c>
      <c r="D816">
        <v>128</v>
      </c>
      <c r="E816">
        <v>129</v>
      </c>
      <c r="G816">
        <f t="shared" si="94"/>
        <v>1</v>
      </c>
      <c r="H816">
        <f t="shared" si="95"/>
        <v>1</v>
      </c>
      <c r="I816">
        <f t="shared" si="96"/>
        <v>1</v>
      </c>
      <c r="J816">
        <f t="shared" si="97"/>
        <v>3</v>
      </c>
      <c r="K816">
        <f>RANK(J816,J$784:J$826,0)</f>
        <v>20</v>
      </c>
      <c r="L816" t="str">
        <f t="shared" si="98"/>
        <v>Grade 4 Girls Westbrook B</v>
      </c>
    </row>
    <row r="817" spans="1:12" ht="12.75">
      <c r="A817">
        <v>34</v>
      </c>
      <c r="B817" t="s">
        <v>57</v>
      </c>
      <c r="C817">
        <v>87</v>
      </c>
      <c r="D817">
        <v>103</v>
      </c>
      <c r="E817">
        <v>156</v>
      </c>
      <c r="G817">
        <f t="shared" si="94"/>
        <v>1</v>
      </c>
      <c r="H817">
        <f t="shared" si="95"/>
        <v>1</v>
      </c>
      <c r="I817">
        <f t="shared" si="96"/>
        <v>1</v>
      </c>
      <c r="J817">
        <f t="shared" si="97"/>
        <v>3</v>
      </c>
      <c r="K817">
        <f>RANK(J817,J$784:J$826,0)</f>
        <v>20</v>
      </c>
      <c r="L817" t="str">
        <f t="shared" si="98"/>
        <v>Grade 4 Girls Wes Hosford B</v>
      </c>
    </row>
    <row r="818" spans="1:12" ht="12.75">
      <c r="A818">
        <v>35</v>
      </c>
      <c r="B818" t="s">
        <v>132</v>
      </c>
      <c r="C818">
        <v>54</v>
      </c>
      <c r="D818">
        <v>122</v>
      </c>
      <c r="E818">
        <v>174</v>
      </c>
      <c r="G818">
        <f t="shared" si="94"/>
        <v>1</v>
      </c>
      <c r="H818">
        <f t="shared" si="95"/>
        <v>1</v>
      </c>
      <c r="I818">
        <f t="shared" si="96"/>
        <v>1</v>
      </c>
      <c r="J818">
        <f t="shared" si="97"/>
        <v>3</v>
      </c>
      <c r="K818">
        <f>RANK(J818,J$784:J$826,0)</f>
        <v>20</v>
      </c>
      <c r="L818" t="str">
        <f t="shared" si="98"/>
        <v>Grade 4 Girls Lymburn School B</v>
      </c>
    </row>
    <row r="819" spans="1:12" ht="12.75">
      <c r="A819">
        <v>36</v>
      </c>
      <c r="B819" t="s">
        <v>56</v>
      </c>
      <c r="C819">
        <v>74</v>
      </c>
      <c r="D819">
        <v>143</v>
      </c>
      <c r="E819">
        <v>153</v>
      </c>
      <c r="G819">
        <f t="shared" si="94"/>
        <v>1</v>
      </c>
      <c r="H819">
        <f t="shared" si="95"/>
        <v>1</v>
      </c>
      <c r="I819">
        <f t="shared" si="96"/>
        <v>1</v>
      </c>
      <c r="J819">
        <f t="shared" si="97"/>
        <v>3</v>
      </c>
      <c r="K819">
        <f>RANK(J819,J$784:J$826,0)</f>
        <v>20</v>
      </c>
      <c r="L819" t="str">
        <f t="shared" si="98"/>
        <v>Grade 4 Girls Fraser A</v>
      </c>
    </row>
    <row r="820" spans="1:12" ht="12.75">
      <c r="A820">
        <v>37</v>
      </c>
      <c r="B820" t="s">
        <v>45</v>
      </c>
      <c r="C820">
        <v>106</v>
      </c>
      <c r="D820">
        <v>136</v>
      </c>
      <c r="E820">
        <v>137</v>
      </c>
      <c r="G820">
        <f t="shared" si="94"/>
        <v>1</v>
      </c>
      <c r="H820">
        <f t="shared" si="95"/>
        <v>1</v>
      </c>
      <c r="I820">
        <f t="shared" si="96"/>
        <v>1</v>
      </c>
      <c r="J820">
        <f t="shared" si="97"/>
        <v>3</v>
      </c>
      <c r="K820">
        <f>RANK(J820,J$784:J$826,0)</f>
        <v>20</v>
      </c>
      <c r="L820" t="str">
        <f t="shared" si="98"/>
        <v>Grade 4 Girls Centennial C</v>
      </c>
    </row>
    <row r="821" spans="1:12" ht="12.75">
      <c r="A821">
        <v>38</v>
      </c>
      <c r="B821" s="11" t="s">
        <v>4</v>
      </c>
      <c r="C821">
        <v>94</v>
      </c>
      <c r="D821">
        <v>130</v>
      </c>
      <c r="E821">
        <v>157</v>
      </c>
      <c r="G821">
        <f t="shared" si="94"/>
        <v>1</v>
      </c>
      <c r="H821">
        <f t="shared" si="95"/>
        <v>1</v>
      </c>
      <c r="I821">
        <f t="shared" si="96"/>
        <v>1</v>
      </c>
      <c r="J821">
        <f t="shared" si="97"/>
        <v>3</v>
      </c>
      <c r="K821">
        <f>RANK(J821,J$784:J$826,0)</f>
        <v>20</v>
      </c>
      <c r="L821" t="str">
        <f t="shared" si="98"/>
        <v>Grade 4 Girls Earl Buxton A</v>
      </c>
    </row>
    <row r="822" spans="1:12" ht="12.75">
      <c r="A822">
        <v>39</v>
      </c>
      <c r="B822" t="s">
        <v>514</v>
      </c>
      <c r="C822">
        <v>127</v>
      </c>
      <c r="D822">
        <v>133</v>
      </c>
      <c r="E822">
        <v>135</v>
      </c>
      <c r="G822">
        <f t="shared" si="94"/>
        <v>1</v>
      </c>
      <c r="H822">
        <f t="shared" si="95"/>
        <v>1</v>
      </c>
      <c r="I822">
        <f t="shared" si="96"/>
        <v>1</v>
      </c>
      <c r="J822">
        <f t="shared" si="97"/>
        <v>3</v>
      </c>
      <c r="K822">
        <f>RANK(J822,J$784:J$826,0)</f>
        <v>20</v>
      </c>
      <c r="L822" t="str">
        <f t="shared" si="98"/>
        <v>Grade 4 Girls Suzuki Charter School B</v>
      </c>
    </row>
    <row r="823" spans="1:12" ht="12.75">
      <c r="A823">
        <v>40</v>
      </c>
      <c r="B823" t="s">
        <v>10</v>
      </c>
      <c r="C823">
        <v>139</v>
      </c>
      <c r="D823">
        <v>142</v>
      </c>
      <c r="E823">
        <v>161</v>
      </c>
      <c r="G823">
        <f t="shared" si="94"/>
        <v>1</v>
      </c>
      <c r="H823">
        <f t="shared" si="95"/>
        <v>1</v>
      </c>
      <c r="I823">
        <f t="shared" si="96"/>
        <v>1</v>
      </c>
      <c r="J823">
        <f t="shared" si="97"/>
        <v>3</v>
      </c>
      <c r="K823">
        <f>RANK(J823,J$784:J$826,0)</f>
        <v>20</v>
      </c>
      <c r="L823" t="str">
        <f t="shared" si="98"/>
        <v>Grade 4 Girls Victoria A</v>
      </c>
    </row>
    <row r="824" spans="1:12" ht="12.75">
      <c r="A824">
        <v>41</v>
      </c>
      <c r="B824" t="s">
        <v>75</v>
      </c>
      <c r="C824">
        <v>146</v>
      </c>
      <c r="D824">
        <v>147</v>
      </c>
      <c r="E824">
        <v>158</v>
      </c>
      <c r="G824">
        <f t="shared" si="94"/>
        <v>1</v>
      </c>
      <c r="H824">
        <f t="shared" si="95"/>
        <v>1</v>
      </c>
      <c r="I824">
        <f t="shared" si="96"/>
        <v>1</v>
      </c>
      <c r="J824">
        <f t="shared" si="97"/>
        <v>3</v>
      </c>
      <c r="K824">
        <f>RANK(J824,J$784:J$826,0)</f>
        <v>20</v>
      </c>
      <c r="L824" t="str">
        <f t="shared" si="98"/>
        <v>Grade 4 Girls Belgravia B</v>
      </c>
    </row>
    <row r="825" spans="1:12" ht="12.75">
      <c r="A825">
        <v>42</v>
      </c>
      <c r="B825" t="s">
        <v>140</v>
      </c>
      <c r="C825">
        <v>125</v>
      </c>
      <c r="D825">
        <v>164</v>
      </c>
      <c r="E825">
        <v>165</v>
      </c>
      <c r="G825">
        <f t="shared" si="94"/>
        <v>1</v>
      </c>
      <c r="H825">
        <f t="shared" si="95"/>
        <v>1</v>
      </c>
      <c r="I825">
        <f t="shared" si="96"/>
        <v>1</v>
      </c>
      <c r="J825">
        <f t="shared" si="97"/>
        <v>3</v>
      </c>
      <c r="K825">
        <f>RANK(J825,J$784:J$826,0)</f>
        <v>20</v>
      </c>
      <c r="L825" t="str">
        <f t="shared" si="98"/>
        <v>Grade 4 Girls Edmonton Khalsa School A</v>
      </c>
    </row>
    <row r="826" spans="1:12" ht="12.75">
      <c r="A826">
        <v>43</v>
      </c>
      <c r="B826" t="s">
        <v>515</v>
      </c>
      <c r="C826">
        <v>162</v>
      </c>
      <c r="D826">
        <v>183</v>
      </c>
      <c r="E826">
        <v>186</v>
      </c>
      <c r="G826">
        <f t="shared" si="94"/>
        <v>1</v>
      </c>
      <c r="H826">
        <f t="shared" si="95"/>
        <v>1</v>
      </c>
      <c r="I826">
        <f t="shared" si="96"/>
        <v>1</v>
      </c>
      <c r="J826">
        <f t="shared" si="97"/>
        <v>3</v>
      </c>
      <c r="K826">
        <f>RANK(J826,J$784:J$826,0)</f>
        <v>20</v>
      </c>
      <c r="L826" t="str">
        <f t="shared" si="98"/>
        <v>Grade 4 Girls Elizabeth Finch B</v>
      </c>
    </row>
    <row r="827" spans="10:12" ht="12.75">
      <c r="J827">
        <f>SUM(J784:J826)</f>
        <v>1022</v>
      </c>
      <c r="L827" s="1" t="s">
        <v>521</v>
      </c>
    </row>
    <row r="828" ht="12.75">
      <c r="L828" s="1"/>
    </row>
    <row r="829" ht="12.75">
      <c r="A829" s="1" t="s">
        <v>507</v>
      </c>
    </row>
    <row r="830" spans="1:12" ht="12.75">
      <c r="A830">
        <v>1</v>
      </c>
      <c r="B830" t="s">
        <v>2</v>
      </c>
      <c r="C830">
        <v>8</v>
      </c>
      <c r="D830">
        <v>15</v>
      </c>
      <c r="E830">
        <v>16</v>
      </c>
      <c r="G830">
        <f>IF(C830&lt;51,51-C830,1)</f>
        <v>43</v>
      </c>
      <c r="H830">
        <f>IF(D830&lt;51,51-D830,1)</f>
        <v>36</v>
      </c>
      <c r="I830">
        <f>IF(E830&lt;51,51-E830,1)</f>
        <v>35</v>
      </c>
      <c r="J830">
        <f>SUM(G830:I830)</f>
        <v>114</v>
      </c>
      <c r="K830">
        <f>RANK(J830,J$830:J$866,0)</f>
        <v>1</v>
      </c>
      <c r="L830" t="str">
        <f>CONCATENATE("Grade 4 Boys ",B830)</f>
        <v>Grade 4 Boys Rio Terrace A</v>
      </c>
    </row>
    <row r="831" spans="1:12" ht="12.75">
      <c r="A831">
        <v>2</v>
      </c>
      <c r="B831" t="s">
        <v>4</v>
      </c>
      <c r="C831">
        <v>13</v>
      </c>
      <c r="D831">
        <v>18</v>
      </c>
      <c r="E831">
        <v>22</v>
      </c>
      <c r="G831">
        <f aca="true" t="shared" si="99" ref="G831:G866">IF(C831&lt;51,51-C831,1)</f>
        <v>38</v>
      </c>
      <c r="H831">
        <f aca="true" t="shared" si="100" ref="H831:H866">IF(D831&lt;51,51-D831,1)</f>
        <v>33</v>
      </c>
      <c r="I831">
        <f aca="true" t="shared" si="101" ref="I831:I866">IF(E831&lt;51,51-E831,1)</f>
        <v>29</v>
      </c>
      <c r="J831">
        <f aca="true" t="shared" si="102" ref="J831:J866">SUM(G831:I831)</f>
        <v>100</v>
      </c>
      <c r="K831">
        <f>RANK(J831,J$830:J$866,0)</f>
        <v>2</v>
      </c>
      <c r="L831" t="str">
        <f aca="true" t="shared" si="103" ref="L831:L866">CONCATENATE("Grade 4 Boys ",B831)</f>
        <v>Grade 4 Boys Earl Buxton A</v>
      </c>
    </row>
    <row r="832" spans="1:12" ht="12.75">
      <c r="A832">
        <v>3</v>
      </c>
      <c r="B832" t="s">
        <v>33</v>
      </c>
      <c r="C832">
        <v>2</v>
      </c>
      <c r="D832">
        <v>28</v>
      </c>
      <c r="E832">
        <v>29</v>
      </c>
      <c r="G832">
        <f t="shared" si="99"/>
        <v>49</v>
      </c>
      <c r="H832">
        <f t="shared" si="100"/>
        <v>23</v>
      </c>
      <c r="I832">
        <f t="shared" si="101"/>
        <v>22</v>
      </c>
      <c r="J832">
        <f t="shared" si="102"/>
        <v>94</v>
      </c>
      <c r="K832">
        <f>RANK(J832,J$830:J$866,0)</f>
        <v>4</v>
      </c>
      <c r="L832" t="str">
        <f t="shared" si="103"/>
        <v>Grade 4 Boys Centennial A</v>
      </c>
    </row>
    <row r="833" spans="1:12" ht="12.75">
      <c r="A833">
        <v>4</v>
      </c>
      <c r="B833" t="s">
        <v>102</v>
      </c>
      <c r="C833">
        <v>1</v>
      </c>
      <c r="D833">
        <v>4</v>
      </c>
      <c r="E833">
        <v>55</v>
      </c>
      <c r="G833">
        <f t="shared" si="99"/>
        <v>50</v>
      </c>
      <c r="H833">
        <f t="shared" si="100"/>
        <v>47</v>
      </c>
      <c r="I833">
        <f t="shared" si="101"/>
        <v>1</v>
      </c>
      <c r="J833">
        <f t="shared" si="102"/>
        <v>98</v>
      </c>
      <c r="K833">
        <f>RANK(J833,J$830:J$866,0)</f>
        <v>3</v>
      </c>
      <c r="L833" t="str">
        <f t="shared" si="103"/>
        <v>Grade 4 Boys George P. Nicholson A</v>
      </c>
    </row>
    <row r="834" spans="1:12" ht="12.75">
      <c r="A834">
        <v>5</v>
      </c>
      <c r="B834" t="s">
        <v>51</v>
      </c>
      <c r="C834">
        <v>9</v>
      </c>
      <c r="D834">
        <v>10</v>
      </c>
      <c r="E834">
        <v>41</v>
      </c>
      <c r="G834">
        <f t="shared" si="99"/>
        <v>42</v>
      </c>
      <c r="H834">
        <f t="shared" si="100"/>
        <v>41</v>
      </c>
      <c r="I834">
        <f t="shared" si="101"/>
        <v>10</v>
      </c>
      <c r="J834">
        <f t="shared" si="102"/>
        <v>93</v>
      </c>
      <c r="K834">
        <f>RANK(J834,J$830:J$866,0)</f>
        <v>5</v>
      </c>
      <c r="L834" t="str">
        <f t="shared" si="103"/>
        <v>Grade 4 Boys Westbrook A</v>
      </c>
    </row>
    <row r="835" spans="1:12" ht="12.75">
      <c r="A835">
        <v>6</v>
      </c>
      <c r="B835" t="s">
        <v>5</v>
      </c>
      <c r="C835">
        <v>12</v>
      </c>
      <c r="D835">
        <v>21</v>
      </c>
      <c r="E835">
        <v>30</v>
      </c>
      <c r="G835">
        <f t="shared" si="99"/>
        <v>39</v>
      </c>
      <c r="H835">
        <f t="shared" si="100"/>
        <v>30</v>
      </c>
      <c r="I835">
        <f t="shared" si="101"/>
        <v>21</v>
      </c>
      <c r="J835">
        <f t="shared" si="102"/>
        <v>90</v>
      </c>
      <c r="K835">
        <f>RANK(J835,J$830:J$866,0)</f>
        <v>6</v>
      </c>
      <c r="L835" t="str">
        <f t="shared" si="103"/>
        <v>Grade 4 Boys Parkallen A</v>
      </c>
    </row>
    <row r="836" spans="1:12" ht="12.75">
      <c r="A836">
        <v>7</v>
      </c>
      <c r="B836" t="s">
        <v>9</v>
      </c>
      <c r="C836">
        <v>14</v>
      </c>
      <c r="D836">
        <v>31</v>
      </c>
      <c r="E836">
        <v>42</v>
      </c>
      <c r="G836">
        <f t="shared" si="99"/>
        <v>37</v>
      </c>
      <c r="H836">
        <f t="shared" si="100"/>
        <v>20</v>
      </c>
      <c r="I836">
        <f t="shared" si="101"/>
        <v>9</v>
      </c>
      <c r="J836">
        <f t="shared" si="102"/>
        <v>66</v>
      </c>
      <c r="K836">
        <f>RANK(J836,J$830:J$866,0)</f>
        <v>9</v>
      </c>
      <c r="L836" t="str">
        <f t="shared" si="103"/>
        <v>Grade 4 Boys Pine Street A</v>
      </c>
    </row>
    <row r="837" spans="1:12" ht="12.75">
      <c r="A837">
        <v>8</v>
      </c>
      <c r="B837" t="s">
        <v>62</v>
      </c>
      <c r="C837">
        <v>5</v>
      </c>
      <c r="D837">
        <v>20</v>
      </c>
      <c r="E837">
        <v>65</v>
      </c>
      <c r="G837">
        <f t="shared" si="99"/>
        <v>46</v>
      </c>
      <c r="H837">
        <f t="shared" si="100"/>
        <v>31</v>
      </c>
      <c r="I837">
        <f t="shared" si="101"/>
        <v>1</v>
      </c>
      <c r="J837">
        <f t="shared" si="102"/>
        <v>78</v>
      </c>
      <c r="K837">
        <f>RANK(J837,J$830:J$866,0)</f>
        <v>8</v>
      </c>
      <c r="L837" t="str">
        <f t="shared" si="103"/>
        <v>Grade 4 Boys Lynnwood A</v>
      </c>
    </row>
    <row r="838" spans="1:12" ht="12.75">
      <c r="A838">
        <v>9</v>
      </c>
      <c r="B838" t="s">
        <v>53</v>
      </c>
      <c r="C838">
        <v>24</v>
      </c>
      <c r="D838">
        <v>48</v>
      </c>
      <c r="E838">
        <v>54</v>
      </c>
      <c r="G838">
        <f t="shared" si="99"/>
        <v>27</v>
      </c>
      <c r="H838">
        <f t="shared" si="100"/>
        <v>3</v>
      </c>
      <c r="I838">
        <f t="shared" si="101"/>
        <v>1</v>
      </c>
      <c r="J838">
        <f t="shared" si="102"/>
        <v>31</v>
      </c>
      <c r="K838">
        <f>RANK(J838,J$830:J$866,0)</f>
        <v>11</v>
      </c>
      <c r="L838" t="str">
        <f t="shared" si="103"/>
        <v>Grade 4 Boys Patricia Heights A</v>
      </c>
    </row>
    <row r="839" spans="1:12" ht="12.75">
      <c r="A839">
        <v>10</v>
      </c>
      <c r="B839" t="s">
        <v>32</v>
      </c>
      <c r="C839">
        <v>27</v>
      </c>
      <c r="D839">
        <v>57</v>
      </c>
      <c r="E839">
        <v>63</v>
      </c>
      <c r="G839">
        <f t="shared" si="99"/>
        <v>24</v>
      </c>
      <c r="H839">
        <f t="shared" si="100"/>
        <v>1</v>
      </c>
      <c r="I839">
        <f t="shared" si="101"/>
        <v>1</v>
      </c>
      <c r="J839">
        <f t="shared" si="102"/>
        <v>26</v>
      </c>
      <c r="K839">
        <f>RANK(J839,J$830:J$866,0)</f>
        <v>14</v>
      </c>
      <c r="L839" t="str">
        <f t="shared" si="103"/>
        <v>Grade 4 Boys Greenview A</v>
      </c>
    </row>
    <row r="840" spans="1:12" ht="12.75">
      <c r="A840">
        <v>11</v>
      </c>
      <c r="B840" t="s">
        <v>6</v>
      </c>
      <c r="C840">
        <v>47</v>
      </c>
      <c r="D840">
        <v>50</v>
      </c>
      <c r="E840">
        <v>62</v>
      </c>
      <c r="G840">
        <f t="shared" si="99"/>
        <v>4</v>
      </c>
      <c r="H840">
        <f t="shared" si="100"/>
        <v>1</v>
      </c>
      <c r="I840">
        <f t="shared" si="101"/>
        <v>1</v>
      </c>
      <c r="J840">
        <f t="shared" si="102"/>
        <v>6</v>
      </c>
      <c r="K840">
        <f>RANK(J840,J$830:J$866,0)</f>
        <v>19</v>
      </c>
      <c r="L840" t="str">
        <f t="shared" si="103"/>
        <v>Grade 4 Boys Strathcona Christian Ac A</v>
      </c>
    </row>
    <row r="841" spans="1:12" ht="12.75">
      <c r="A841">
        <v>12</v>
      </c>
      <c r="B841" t="s">
        <v>12</v>
      </c>
      <c r="C841">
        <v>44</v>
      </c>
      <c r="D841">
        <v>46</v>
      </c>
      <c r="E841">
        <v>73</v>
      </c>
      <c r="G841">
        <f t="shared" si="99"/>
        <v>7</v>
      </c>
      <c r="H841">
        <f t="shared" si="100"/>
        <v>5</v>
      </c>
      <c r="I841">
        <f t="shared" si="101"/>
        <v>1</v>
      </c>
      <c r="J841">
        <f t="shared" si="102"/>
        <v>13</v>
      </c>
      <c r="K841">
        <f>RANK(J841,J$830:J$866,0)</f>
        <v>18</v>
      </c>
      <c r="L841" t="str">
        <f t="shared" si="103"/>
        <v>Grade 4 Boys Crestwood A</v>
      </c>
    </row>
    <row r="842" spans="1:12" ht="12.75">
      <c r="A842">
        <v>13</v>
      </c>
      <c r="B842" t="s">
        <v>34</v>
      </c>
      <c r="C842">
        <v>36</v>
      </c>
      <c r="D842">
        <v>45</v>
      </c>
      <c r="E842">
        <v>85</v>
      </c>
      <c r="G842">
        <f t="shared" si="99"/>
        <v>15</v>
      </c>
      <c r="H842">
        <f t="shared" si="100"/>
        <v>6</v>
      </c>
      <c r="I842">
        <f t="shared" si="101"/>
        <v>1</v>
      </c>
      <c r="J842">
        <f t="shared" si="102"/>
        <v>22</v>
      </c>
      <c r="K842">
        <f>RANK(J842,J$830:J$866,0)</f>
        <v>16</v>
      </c>
      <c r="L842" t="str">
        <f t="shared" si="103"/>
        <v>Grade 4 Boys George H. Luck A</v>
      </c>
    </row>
    <row r="843" spans="1:12" ht="12.75">
      <c r="A843">
        <v>14</v>
      </c>
      <c r="B843" s="11" t="s">
        <v>129</v>
      </c>
      <c r="C843">
        <v>3</v>
      </c>
      <c r="D843">
        <v>19</v>
      </c>
      <c r="E843">
        <v>146</v>
      </c>
      <c r="G843">
        <f t="shared" si="99"/>
        <v>48</v>
      </c>
      <c r="H843">
        <f t="shared" si="100"/>
        <v>32</v>
      </c>
      <c r="I843">
        <f t="shared" si="101"/>
        <v>1</v>
      </c>
      <c r="J843">
        <f t="shared" si="102"/>
        <v>81</v>
      </c>
      <c r="K843">
        <f>RANK(J843,J$830:J$866,0)</f>
        <v>7</v>
      </c>
      <c r="L843" t="str">
        <f t="shared" si="103"/>
        <v>Grade 4 Boys Holyrood A</v>
      </c>
    </row>
    <row r="844" spans="1:12" ht="12.75">
      <c r="A844">
        <v>15</v>
      </c>
      <c r="B844" t="s">
        <v>25</v>
      </c>
      <c r="C844">
        <v>25</v>
      </c>
      <c r="D844">
        <v>59</v>
      </c>
      <c r="E844">
        <v>86</v>
      </c>
      <c r="G844">
        <f t="shared" si="99"/>
        <v>26</v>
      </c>
      <c r="H844">
        <f t="shared" si="100"/>
        <v>1</v>
      </c>
      <c r="I844">
        <f t="shared" si="101"/>
        <v>1</v>
      </c>
      <c r="J844">
        <f t="shared" si="102"/>
        <v>28</v>
      </c>
      <c r="K844">
        <f>RANK(J844,J$830:J$866,0)</f>
        <v>12</v>
      </c>
      <c r="L844" t="str">
        <f t="shared" si="103"/>
        <v>Grade 4 Boys Earl Buxton B</v>
      </c>
    </row>
    <row r="845" spans="1:12" ht="12.75">
      <c r="A845">
        <v>16</v>
      </c>
      <c r="B845" t="s">
        <v>7</v>
      </c>
      <c r="C845">
        <v>17</v>
      </c>
      <c r="D845">
        <v>43</v>
      </c>
      <c r="E845">
        <v>111</v>
      </c>
      <c r="G845">
        <f t="shared" si="99"/>
        <v>34</v>
      </c>
      <c r="H845">
        <f t="shared" si="100"/>
        <v>8</v>
      </c>
      <c r="I845">
        <f t="shared" si="101"/>
        <v>1</v>
      </c>
      <c r="J845">
        <f t="shared" si="102"/>
        <v>43</v>
      </c>
      <c r="K845">
        <f>RANK(J845,J$830:J$866,0)</f>
        <v>10</v>
      </c>
      <c r="L845" t="str">
        <f t="shared" si="103"/>
        <v>Grade 4 Boys Rio Terrace B</v>
      </c>
    </row>
    <row r="846" spans="1:12" ht="12.75">
      <c r="A846">
        <v>17</v>
      </c>
      <c r="B846" t="s">
        <v>512</v>
      </c>
      <c r="C846">
        <v>37</v>
      </c>
      <c r="D846">
        <v>67</v>
      </c>
      <c r="E846">
        <v>72</v>
      </c>
      <c r="G846">
        <f t="shared" si="99"/>
        <v>14</v>
      </c>
      <c r="H846">
        <f t="shared" si="100"/>
        <v>1</v>
      </c>
      <c r="I846">
        <f t="shared" si="101"/>
        <v>1</v>
      </c>
      <c r="J846">
        <f t="shared" si="102"/>
        <v>16</v>
      </c>
      <c r="K846">
        <f>RANK(J846,J$830:J$866,0)</f>
        <v>17</v>
      </c>
      <c r="L846" t="str">
        <f t="shared" si="103"/>
        <v>Grade 4 Boys Suzuki Charter School A</v>
      </c>
    </row>
    <row r="847" spans="1:12" ht="12.75">
      <c r="A847">
        <v>18</v>
      </c>
      <c r="B847" t="s">
        <v>10</v>
      </c>
      <c r="C847">
        <v>38</v>
      </c>
      <c r="D847">
        <v>40</v>
      </c>
      <c r="E847">
        <v>100</v>
      </c>
      <c r="G847">
        <f t="shared" si="99"/>
        <v>13</v>
      </c>
      <c r="H847">
        <f t="shared" si="100"/>
        <v>11</v>
      </c>
      <c r="I847">
        <f t="shared" si="101"/>
        <v>1</v>
      </c>
      <c r="J847">
        <f t="shared" si="102"/>
        <v>25</v>
      </c>
      <c r="K847">
        <f>RANK(J847,J$830:J$866,0)</f>
        <v>15</v>
      </c>
      <c r="L847" t="str">
        <f t="shared" si="103"/>
        <v>Grade 4 Boys Victoria A</v>
      </c>
    </row>
    <row r="848" spans="1:12" ht="12.75">
      <c r="A848">
        <v>19</v>
      </c>
      <c r="B848" t="s">
        <v>63</v>
      </c>
      <c r="C848">
        <v>53</v>
      </c>
      <c r="D848">
        <v>69</v>
      </c>
      <c r="E848">
        <v>70</v>
      </c>
      <c r="G848">
        <f t="shared" si="99"/>
        <v>1</v>
      </c>
      <c r="H848">
        <f t="shared" si="100"/>
        <v>1</v>
      </c>
      <c r="I848">
        <f t="shared" si="101"/>
        <v>1</v>
      </c>
      <c r="J848">
        <f t="shared" si="102"/>
        <v>3</v>
      </c>
      <c r="K848">
        <f>RANK(J848,J$830:J$866,0)</f>
        <v>21</v>
      </c>
      <c r="L848" t="str">
        <f t="shared" si="103"/>
        <v>Grade 4 Boys Brander Gardens A</v>
      </c>
    </row>
    <row r="849" spans="1:12" ht="12.75">
      <c r="A849">
        <v>20</v>
      </c>
      <c r="B849" t="s">
        <v>52</v>
      </c>
      <c r="C849">
        <v>49</v>
      </c>
      <c r="D849">
        <v>51</v>
      </c>
      <c r="E849">
        <v>104</v>
      </c>
      <c r="G849">
        <f t="shared" si="99"/>
        <v>2</v>
      </c>
      <c r="H849">
        <f t="shared" si="100"/>
        <v>1</v>
      </c>
      <c r="I849">
        <f t="shared" si="101"/>
        <v>1</v>
      </c>
      <c r="J849">
        <f t="shared" si="102"/>
        <v>4</v>
      </c>
      <c r="K849">
        <f>RANK(J849,J$830:J$866,0)</f>
        <v>20</v>
      </c>
      <c r="L849" t="str">
        <f t="shared" si="103"/>
        <v>Grade 4 Boys Wes Hosford A</v>
      </c>
    </row>
    <row r="850" spans="1:12" ht="12.75">
      <c r="A850">
        <v>21</v>
      </c>
      <c r="B850" t="s">
        <v>103</v>
      </c>
      <c r="C850">
        <v>58</v>
      </c>
      <c r="D850">
        <v>78</v>
      </c>
      <c r="E850">
        <v>81</v>
      </c>
      <c r="G850">
        <f t="shared" si="99"/>
        <v>1</v>
      </c>
      <c r="H850">
        <f t="shared" si="100"/>
        <v>1</v>
      </c>
      <c r="I850">
        <f t="shared" si="101"/>
        <v>1</v>
      </c>
      <c r="J850">
        <f t="shared" si="102"/>
        <v>3</v>
      </c>
      <c r="K850">
        <f>RANK(J850,J$830:J$866,0)</f>
        <v>21</v>
      </c>
      <c r="L850" t="str">
        <f t="shared" si="103"/>
        <v>Grade 4 Boys George P. Nicholson B</v>
      </c>
    </row>
    <row r="851" spans="1:12" ht="12.75">
      <c r="A851">
        <v>22</v>
      </c>
      <c r="B851" t="s">
        <v>14</v>
      </c>
      <c r="C851">
        <v>64</v>
      </c>
      <c r="D851">
        <v>74</v>
      </c>
      <c r="E851">
        <v>87</v>
      </c>
      <c r="G851">
        <f t="shared" si="99"/>
        <v>1</v>
      </c>
      <c r="H851">
        <f t="shared" si="100"/>
        <v>1</v>
      </c>
      <c r="I851">
        <f t="shared" si="101"/>
        <v>1</v>
      </c>
      <c r="J851">
        <f t="shared" si="102"/>
        <v>3</v>
      </c>
      <c r="K851">
        <f>RANK(J851,J$830:J$866,0)</f>
        <v>21</v>
      </c>
      <c r="L851" t="str">
        <f t="shared" si="103"/>
        <v>Grade 4 Boys Strathcona Christian Ac B</v>
      </c>
    </row>
    <row r="852" spans="1:12" ht="12.75">
      <c r="A852">
        <v>23</v>
      </c>
      <c r="B852" t="s">
        <v>21</v>
      </c>
      <c r="C852">
        <v>75</v>
      </c>
      <c r="D852">
        <v>76</v>
      </c>
      <c r="E852">
        <v>94</v>
      </c>
      <c r="G852">
        <f t="shared" si="99"/>
        <v>1</v>
      </c>
      <c r="H852">
        <f t="shared" si="100"/>
        <v>1</v>
      </c>
      <c r="I852">
        <f t="shared" si="101"/>
        <v>1</v>
      </c>
      <c r="J852">
        <f t="shared" si="102"/>
        <v>3</v>
      </c>
      <c r="K852">
        <f>RANK(J852,J$830:J$866,0)</f>
        <v>21</v>
      </c>
      <c r="L852" t="str">
        <f t="shared" si="103"/>
        <v>Grade 4 Boys Pine Street B</v>
      </c>
    </row>
    <row r="853" spans="1:12" ht="12.75">
      <c r="A853">
        <v>24</v>
      </c>
      <c r="B853" s="11" t="s">
        <v>55</v>
      </c>
      <c r="C853">
        <v>26</v>
      </c>
      <c r="D853">
        <v>108</v>
      </c>
      <c r="E853">
        <v>112</v>
      </c>
      <c r="G853">
        <f t="shared" si="99"/>
        <v>25</v>
      </c>
      <c r="H853">
        <f t="shared" si="100"/>
        <v>1</v>
      </c>
      <c r="I853">
        <f t="shared" si="101"/>
        <v>1</v>
      </c>
      <c r="J853">
        <f t="shared" si="102"/>
        <v>27</v>
      </c>
      <c r="K853">
        <f>RANK(J853,J$830:J$866,0)</f>
        <v>13</v>
      </c>
      <c r="L853" t="str">
        <f t="shared" si="103"/>
        <v>Grade 4 Boys Richard Secord A</v>
      </c>
    </row>
    <row r="854" spans="1:12" ht="12.75">
      <c r="A854">
        <v>25</v>
      </c>
      <c r="B854" s="11" t="s">
        <v>16</v>
      </c>
      <c r="C854">
        <v>68</v>
      </c>
      <c r="D854">
        <v>80</v>
      </c>
      <c r="E854">
        <v>102</v>
      </c>
      <c r="G854">
        <f t="shared" si="99"/>
        <v>1</v>
      </c>
      <c r="H854">
        <f t="shared" si="100"/>
        <v>1</v>
      </c>
      <c r="I854">
        <f t="shared" si="101"/>
        <v>1</v>
      </c>
      <c r="J854">
        <f t="shared" si="102"/>
        <v>3</v>
      </c>
      <c r="K854">
        <f>RANK(J854,J$830:J$866,0)</f>
        <v>21</v>
      </c>
      <c r="L854" t="str">
        <f t="shared" si="103"/>
        <v>Grade 4 Boys Edmonton Christian West A</v>
      </c>
    </row>
    <row r="855" spans="1:12" ht="12.75">
      <c r="A855">
        <v>26</v>
      </c>
      <c r="B855" t="s">
        <v>58</v>
      </c>
      <c r="C855">
        <v>89</v>
      </c>
      <c r="D855">
        <v>90</v>
      </c>
      <c r="E855">
        <v>92</v>
      </c>
      <c r="G855">
        <f t="shared" si="99"/>
        <v>1</v>
      </c>
      <c r="H855">
        <f t="shared" si="100"/>
        <v>1</v>
      </c>
      <c r="I855">
        <f t="shared" si="101"/>
        <v>1</v>
      </c>
      <c r="J855">
        <f t="shared" si="102"/>
        <v>3</v>
      </c>
      <c r="K855">
        <f>RANK(J855,J$830:J$866,0)</f>
        <v>21</v>
      </c>
      <c r="L855" t="str">
        <f t="shared" si="103"/>
        <v>Grade 4 Boys Patricia Heights B</v>
      </c>
    </row>
    <row r="856" spans="1:12" ht="12.75">
      <c r="A856">
        <v>27</v>
      </c>
      <c r="B856" t="s">
        <v>64</v>
      </c>
      <c r="C856">
        <v>52</v>
      </c>
      <c r="D856">
        <v>101</v>
      </c>
      <c r="E856">
        <v>136</v>
      </c>
      <c r="G856">
        <f t="shared" si="99"/>
        <v>1</v>
      </c>
      <c r="H856">
        <f t="shared" si="100"/>
        <v>1</v>
      </c>
      <c r="I856">
        <f t="shared" si="101"/>
        <v>1</v>
      </c>
      <c r="J856">
        <f t="shared" si="102"/>
        <v>3</v>
      </c>
      <c r="K856">
        <f>RANK(J856,J$830:J$866,0)</f>
        <v>21</v>
      </c>
      <c r="L856" t="str">
        <f t="shared" si="103"/>
        <v>Grade 4 Boys Westbrook B</v>
      </c>
    </row>
    <row r="857" spans="1:12" ht="12.75">
      <c r="A857">
        <v>28</v>
      </c>
      <c r="B857" s="11" t="s">
        <v>527</v>
      </c>
      <c r="C857">
        <v>66</v>
      </c>
      <c r="D857">
        <v>98</v>
      </c>
      <c r="E857">
        <v>135</v>
      </c>
      <c r="G857">
        <f t="shared" si="99"/>
        <v>1</v>
      </c>
      <c r="H857">
        <f t="shared" si="100"/>
        <v>1</v>
      </c>
      <c r="I857">
        <f t="shared" si="101"/>
        <v>1</v>
      </c>
      <c r="J857">
        <f t="shared" si="102"/>
        <v>3</v>
      </c>
      <c r="K857">
        <f>RANK(J857,J$830:J$866,0)</f>
        <v>21</v>
      </c>
      <c r="L857" t="str">
        <f t="shared" si="103"/>
        <v>Grade 4 Boys John Barnett A</v>
      </c>
    </row>
    <row r="858" spans="1:12" ht="12.75">
      <c r="A858">
        <v>29</v>
      </c>
      <c r="B858" t="s">
        <v>67</v>
      </c>
      <c r="C858">
        <v>79</v>
      </c>
      <c r="D858">
        <v>97</v>
      </c>
      <c r="E858">
        <v>129</v>
      </c>
      <c r="G858">
        <f t="shared" si="99"/>
        <v>1</v>
      </c>
      <c r="H858">
        <f t="shared" si="100"/>
        <v>1</v>
      </c>
      <c r="I858">
        <f t="shared" si="101"/>
        <v>1</v>
      </c>
      <c r="J858">
        <f t="shared" si="102"/>
        <v>3</v>
      </c>
      <c r="K858">
        <f>RANK(J858,J$830:J$866,0)</f>
        <v>21</v>
      </c>
      <c r="L858" t="str">
        <f t="shared" si="103"/>
        <v>Grade 4 Boys Brander Gardens B</v>
      </c>
    </row>
    <row r="859" spans="1:12" ht="12.75">
      <c r="A859">
        <v>30</v>
      </c>
      <c r="B859" t="s">
        <v>41</v>
      </c>
      <c r="C859">
        <v>96</v>
      </c>
      <c r="D859">
        <v>110</v>
      </c>
      <c r="E859">
        <v>116</v>
      </c>
      <c r="G859">
        <f t="shared" si="99"/>
        <v>1</v>
      </c>
      <c r="H859">
        <f t="shared" si="100"/>
        <v>1</v>
      </c>
      <c r="I859">
        <f t="shared" si="101"/>
        <v>1</v>
      </c>
      <c r="J859">
        <f t="shared" si="102"/>
        <v>3</v>
      </c>
      <c r="K859">
        <f>RANK(J859,J$830:J$866,0)</f>
        <v>21</v>
      </c>
      <c r="L859" t="str">
        <f t="shared" si="103"/>
        <v>Grade 4 Boys Pine Street C</v>
      </c>
    </row>
    <row r="860" spans="1:12" ht="12.75">
      <c r="A860">
        <v>31</v>
      </c>
      <c r="B860" t="s">
        <v>54</v>
      </c>
      <c r="C860">
        <v>91</v>
      </c>
      <c r="D860">
        <v>119</v>
      </c>
      <c r="E860">
        <v>121</v>
      </c>
      <c r="G860">
        <f t="shared" si="99"/>
        <v>1</v>
      </c>
      <c r="H860">
        <f t="shared" si="100"/>
        <v>1</v>
      </c>
      <c r="I860">
        <f t="shared" si="101"/>
        <v>1</v>
      </c>
      <c r="J860">
        <f t="shared" si="102"/>
        <v>3</v>
      </c>
      <c r="K860">
        <f>RANK(J860,J$830:J$866,0)</f>
        <v>21</v>
      </c>
      <c r="L860" t="str">
        <f t="shared" si="103"/>
        <v>Grade 4 Boys Uncas A</v>
      </c>
    </row>
    <row r="861" spans="1:12" ht="12.75">
      <c r="A861">
        <v>32</v>
      </c>
      <c r="B861" t="s">
        <v>19</v>
      </c>
      <c r="C861">
        <v>93</v>
      </c>
      <c r="D861">
        <v>126</v>
      </c>
      <c r="E861">
        <v>131</v>
      </c>
      <c r="G861">
        <f t="shared" si="99"/>
        <v>1</v>
      </c>
      <c r="H861">
        <f t="shared" si="100"/>
        <v>1</v>
      </c>
      <c r="I861">
        <f t="shared" si="101"/>
        <v>1</v>
      </c>
      <c r="J861">
        <f t="shared" si="102"/>
        <v>3</v>
      </c>
      <c r="K861">
        <f>RANK(J861,J$830:J$866,0)</f>
        <v>21</v>
      </c>
      <c r="L861" t="str">
        <f t="shared" si="103"/>
        <v>Grade 4 Boys Strathcona Christian Ac C</v>
      </c>
    </row>
    <row r="862" spans="1:12" ht="12.75">
      <c r="A862">
        <v>33</v>
      </c>
      <c r="B862" t="s">
        <v>104</v>
      </c>
      <c r="C862">
        <v>113</v>
      </c>
      <c r="D862">
        <v>128</v>
      </c>
      <c r="E862">
        <v>137</v>
      </c>
      <c r="G862">
        <f t="shared" si="99"/>
        <v>1</v>
      </c>
      <c r="H862">
        <f t="shared" si="100"/>
        <v>1</v>
      </c>
      <c r="I862">
        <f t="shared" si="101"/>
        <v>1</v>
      </c>
      <c r="J862">
        <f t="shared" si="102"/>
        <v>3</v>
      </c>
      <c r="K862">
        <f>RANK(J862,J$830:J$866,0)</f>
        <v>21</v>
      </c>
      <c r="L862" t="str">
        <f t="shared" si="103"/>
        <v>Grade 4 Boys George P. Nicholson C</v>
      </c>
    </row>
    <row r="863" spans="1:12" ht="12.75">
      <c r="A863">
        <v>34</v>
      </c>
      <c r="B863" t="s">
        <v>65</v>
      </c>
      <c r="C863">
        <v>114</v>
      </c>
      <c r="D863">
        <v>125</v>
      </c>
      <c r="E863">
        <v>143</v>
      </c>
      <c r="G863">
        <f t="shared" si="99"/>
        <v>1</v>
      </c>
      <c r="H863">
        <f t="shared" si="100"/>
        <v>1</v>
      </c>
      <c r="I863">
        <f t="shared" si="101"/>
        <v>1</v>
      </c>
      <c r="J863">
        <f t="shared" si="102"/>
        <v>3</v>
      </c>
      <c r="K863">
        <f>RANK(J863,J$830:J$866,0)</f>
        <v>21</v>
      </c>
      <c r="L863" t="str">
        <f t="shared" si="103"/>
        <v>Grade 4 Boys Patricia Heights C</v>
      </c>
    </row>
    <row r="864" spans="1:12" ht="12.75">
      <c r="A864">
        <v>35</v>
      </c>
      <c r="B864" t="s">
        <v>59</v>
      </c>
      <c r="C864">
        <v>117</v>
      </c>
      <c r="D864">
        <v>134</v>
      </c>
      <c r="E864">
        <v>138</v>
      </c>
      <c r="G864">
        <f t="shared" si="99"/>
        <v>1</v>
      </c>
      <c r="H864">
        <f t="shared" si="100"/>
        <v>1</v>
      </c>
      <c r="I864">
        <f t="shared" si="101"/>
        <v>1</v>
      </c>
      <c r="J864">
        <f t="shared" si="102"/>
        <v>3</v>
      </c>
      <c r="K864">
        <f>RANK(J864,J$830:J$866,0)</f>
        <v>21</v>
      </c>
      <c r="L864" t="str">
        <f t="shared" si="103"/>
        <v>Grade 4 Boys Pine Street D</v>
      </c>
    </row>
    <row r="865" spans="1:12" ht="12.75">
      <c r="A865">
        <v>36</v>
      </c>
      <c r="B865" t="s">
        <v>43</v>
      </c>
      <c r="C865">
        <v>115</v>
      </c>
      <c r="D865">
        <v>152</v>
      </c>
      <c r="E865">
        <v>153</v>
      </c>
      <c r="G865">
        <f t="shared" si="99"/>
        <v>1</v>
      </c>
      <c r="H865">
        <f t="shared" si="100"/>
        <v>1</v>
      </c>
      <c r="I865">
        <f t="shared" si="101"/>
        <v>1</v>
      </c>
      <c r="J865">
        <f t="shared" si="102"/>
        <v>3</v>
      </c>
      <c r="K865">
        <f>RANK(J865,J$830:J$866,0)</f>
        <v>21</v>
      </c>
      <c r="L865" t="str">
        <f t="shared" si="103"/>
        <v>Grade 4 Boys Ekota A</v>
      </c>
    </row>
    <row r="866" spans="1:12" ht="12.75">
      <c r="A866">
        <v>37</v>
      </c>
      <c r="B866" t="s">
        <v>76</v>
      </c>
      <c r="C866">
        <v>123</v>
      </c>
      <c r="D866">
        <v>144</v>
      </c>
      <c r="E866">
        <v>154</v>
      </c>
      <c r="G866">
        <f t="shared" si="99"/>
        <v>1</v>
      </c>
      <c r="H866">
        <f t="shared" si="100"/>
        <v>1</v>
      </c>
      <c r="I866">
        <f t="shared" si="101"/>
        <v>1</v>
      </c>
      <c r="J866">
        <f t="shared" si="102"/>
        <v>3</v>
      </c>
      <c r="K866">
        <f>RANK(J866,J$830:J$866,0)</f>
        <v>21</v>
      </c>
      <c r="L866" t="str">
        <f t="shared" si="103"/>
        <v>Grade 4 Boys Michael A. Kostek</v>
      </c>
    </row>
    <row r="867" spans="10:12" ht="12.75">
      <c r="J867">
        <f>SUM(J830:J866)</f>
        <v>1106</v>
      </c>
      <c r="L867" s="1" t="s">
        <v>522</v>
      </c>
    </row>
    <row r="868" ht="12.75">
      <c r="L868" s="1"/>
    </row>
    <row r="869" ht="12.75">
      <c r="A869" s="1" t="s">
        <v>508</v>
      </c>
    </row>
    <row r="870" spans="1:12" ht="12.75">
      <c r="A870">
        <v>1</v>
      </c>
      <c r="B870" t="s">
        <v>102</v>
      </c>
      <c r="C870">
        <v>10</v>
      </c>
      <c r="D870">
        <v>15</v>
      </c>
      <c r="E870">
        <v>19</v>
      </c>
      <c r="G870">
        <f>IF(C870&lt;51,51-C870,1)</f>
        <v>41</v>
      </c>
      <c r="H870">
        <f>IF(D870&lt;51,51-D870,1)</f>
        <v>36</v>
      </c>
      <c r="I870">
        <f>IF(E870&lt;51,51-E870,1)</f>
        <v>32</v>
      </c>
      <c r="J870">
        <f>SUM(G870:I870)</f>
        <v>109</v>
      </c>
      <c r="K870">
        <f>RANK(J870,J$870:J$899,0)</f>
        <v>1</v>
      </c>
      <c r="L870" t="str">
        <f>CONCATENATE("Grade 5 Girls ",B870)</f>
        <v>Grade 5 Girls George P. Nicholson A</v>
      </c>
    </row>
    <row r="871" spans="1:12" ht="12.75">
      <c r="A871">
        <v>2</v>
      </c>
      <c r="B871" t="s">
        <v>1</v>
      </c>
      <c r="C871">
        <v>1</v>
      </c>
      <c r="D871">
        <v>6</v>
      </c>
      <c r="E871">
        <v>38</v>
      </c>
      <c r="G871">
        <f aca="true" t="shared" si="104" ref="G871:G899">IF(C871&lt;51,51-C871,1)</f>
        <v>50</v>
      </c>
      <c r="H871">
        <f aca="true" t="shared" si="105" ref="H871:H899">IF(D871&lt;51,51-D871,1)</f>
        <v>45</v>
      </c>
      <c r="I871">
        <f aca="true" t="shared" si="106" ref="I871:I899">IF(E871&lt;51,51-E871,1)</f>
        <v>13</v>
      </c>
      <c r="J871">
        <f aca="true" t="shared" si="107" ref="J871:J899">SUM(G871:I871)</f>
        <v>108</v>
      </c>
      <c r="K871">
        <f>RANK(J871,J$870:J$899,0)</f>
        <v>2</v>
      </c>
      <c r="L871" t="str">
        <f aca="true" t="shared" si="108" ref="L871:L899">CONCATENATE("Grade 5 Girls ",B871)</f>
        <v>Grade 5 Girls Windsor Park A</v>
      </c>
    </row>
    <row r="872" spans="1:12" ht="12.75">
      <c r="A872">
        <v>3</v>
      </c>
      <c r="B872" t="s">
        <v>53</v>
      </c>
      <c r="C872">
        <v>12</v>
      </c>
      <c r="D872">
        <v>16</v>
      </c>
      <c r="E872">
        <v>22</v>
      </c>
      <c r="G872">
        <f t="shared" si="104"/>
        <v>39</v>
      </c>
      <c r="H872">
        <f t="shared" si="105"/>
        <v>35</v>
      </c>
      <c r="I872">
        <f t="shared" si="106"/>
        <v>29</v>
      </c>
      <c r="J872">
        <f t="shared" si="107"/>
        <v>103</v>
      </c>
      <c r="K872">
        <f>RANK(J872,J$870:J$899,0)</f>
        <v>3</v>
      </c>
      <c r="L872" t="str">
        <f t="shared" si="108"/>
        <v>Grade 5 Girls Patricia Heights A</v>
      </c>
    </row>
    <row r="873" spans="1:12" ht="12.75">
      <c r="A873">
        <v>4</v>
      </c>
      <c r="B873" t="s">
        <v>33</v>
      </c>
      <c r="C873">
        <v>3</v>
      </c>
      <c r="D873">
        <v>25</v>
      </c>
      <c r="E873">
        <v>30</v>
      </c>
      <c r="G873">
        <f t="shared" si="104"/>
        <v>48</v>
      </c>
      <c r="H873">
        <f t="shared" si="105"/>
        <v>26</v>
      </c>
      <c r="I873">
        <f t="shared" si="106"/>
        <v>21</v>
      </c>
      <c r="J873">
        <f t="shared" si="107"/>
        <v>95</v>
      </c>
      <c r="K873">
        <f>RANK(J873,J$870:J$899,0)</f>
        <v>4</v>
      </c>
      <c r="L873" t="str">
        <f t="shared" si="108"/>
        <v>Grade 5 Girls Centennial A</v>
      </c>
    </row>
    <row r="874" spans="1:12" ht="12.75">
      <c r="A874">
        <v>5</v>
      </c>
      <c r="B874" t="s">
        <v>63</v>
      </c>
      <c r="C874">
        <v>14</v>
      </c>
      <c r="D874">
        <v>20</v>
      </c>
      <c r="E874">
        <v>33</v>
      </c>
      <c r="G874">
        <f t="shared" si="104"/>
        <v>37</v>
      </c>
      <c r="H874">
        <f t="shared" si="105"/>
        <v>31</v>
      </c>
      <c r="I874">
        <f t="shared" si="106"/>
        <v>18</v>
      </c>
      <c r="J874">
        <f t="shared" si="107"/>
        <v>86</v>
      </c>
      <c r="K874">
        <f>RANK(J874,J$870:J$899,0)</f>
        <v>6</v>
      </c>
      <c r="L874" t="str">
        <f t="shared" si="108"/>
        <v>Grade 5 Girls Brander Gardens A</v>
      </c>
    </row>
    <row r="875" spans="1:12" ht="12.75">
      <c r="A875">
        <v>6</v>
      </c>
      <c r="B875" t="s">
        <v>6</v>
      </c>
      <c r="C875">
        <v>8</v>
      </c>
      <c r="D875">
        <v>23</v>
      </c>
      <c r="E875">
        <v>45</v>
      </c>
      <c r="G875">
        <f t="shared" si="104"/>
        <v>43</v>
      </c>
      <c r="H875">
        <f t="shared" si="105"/>
        <v>28</v>
      </c>
      <c r="I875">
        <f t="shared" si="106"/>
        <v>6</v>
      </c>
      <c r="J875">
        <f t="shared" si="107"/>
        <v>77</v>
      </c>
      <c r="K875">
        <f>RANK(J875,J$870:J$899,0)</f>
        <v>7</v>
      </c>
      <c r="L875" t="str">
        <f t="shared" si="108"/>
        <v>Grade 5 Girls Strathcona Christian Ac A</v>
      </c>
    </row>
    <row r="876" spans="1:12" ht="12.75">
      <c r="A876">
        <v>7</v>
      </c>
      <c r="B876" s="11" t="s">
        <v>129</v>
      </c>
      <c r="C876">
        <v>2</v>
      </c>
      <c r="D876">
        <v>13</v>
      </c>
      <c r="E876">
        <v>71</v>
      </c>
      <c r="G876">
        <f t="shared" si="104"/>
        <v>49</v>
      </c>
      <c r="H876">
        <f t="shared" si="105"/>
        <v>38</v>
      </c>
      <c r="I876">
        <f t="shared" si="106"/>
        <v>1</v>
      </c>
      <c r="J876">
        <f t="shared" si="107"/>
        <v>88</v>
      </c>
      <c r="K876">
        <f>RANK(J876,J$870:J$899,0)</f>
        <v>5</v>
      </c>
      <c r="L876" t="str">
        <f t="shared" si="108"/>
        <v>Grade 5 Girls Holyrood A</v>
      </c>
    </row>
    <row r="877" spans="1:12" ht="12.75">
      <c r="A877">
        <v>8</v>
      </c>
      <c r="B877" t="s">
        <v>40</v>
      </c>
      <c r="C877">
        <v>35</v>
      </c>
      <c r="D877">
        <v>36</v>
      </c>
      <c r="E877">
        <v>37</v>
      </c>
      <c r="G877">
        <f t="shared" si="104"/>
        <v>16</v>
      </c>
      <c r="H877">
        <f t="shared" si="105"/>
        <v>15</v>
      </c>
      <c r="I877">
        <f t="shared" si="106"/>
        <v>14</v>
      </c>
      <c r="J877">
        <f t="shared" si="107"/>
        <v>45</v>
      </c>
      <c r="K877">
        <f>RANK(J877,J$870:J$899,0)</f>
        <v>8</v>
      </c>
      <c r="L877" t="str">
        <f t="shared" si="108"/>
        <v>Grade 5 Girls Centennial B</v>
      </c>
    </row>
    <row r="878" spans="1:12" ht="12.75">
      <c r="A878">
        <v>9</v>
      </c>
      <c r="B878" t="s">
        <v>35</v>
      </c>
      <c r="C878">
        <v>21</v>
      </c>
      <c r="D878">
        <v>47</v>
      </c>
      <c r="E878">
        <v>52</v>
      </c>
      <c r="G878">
        <f t="shared" si="104"/>
        <v>30</v>
      </c>
      <c r="H878">
        <f t="shared" si="105"/>
        <v>4</v>
      </c>
      <c r="I878">
        <f t="shared" si="106"/>
        <v>1</v>
      </c>
      <c r="J878">
        <f t="shared" si="107"/>
        <v>35</v>
      </c>
      <c r="K878">
        <f>RANK(J878,J$870:J$899,0)</f>
        <v>11</v>
      </c>
      <c r="L878" t="str">
        <f t="shared" si="108"/>
        <v>Grade 5 Girls King Edward A</v>
      </c>
    </row>
    <row r="879" spans="1:12" ht="12.75">
      <c r="A879">
        <v>10</v>
      </c>
      <c r="B879" t="s">
        <v>9</v>
      </c>
      <c r="C879">
        <v>26</v>
      </c>
      <c r="D879">
        <v>43</v>
      </c>
      <c r="E879">
        <v>51</v>
      </c>
      <c r="G879">
        <f t="shared" si="104"/>
        <v>25</v>
      </c>
      <c r="H879">
        <f t="shared" si="105"/>
        <v>8</v>
      </c>
      <c r="I879">
        <f t="shared" si="106"/>
        <v>1</v>
      </c>
      <c r="J879">
        <f t="shared" si="107"/>
        <v>34</v>
      </c>
      <c r="K879">
        <f>RANK(J879,J$870:J$899,0)</f>
        <v>13</v>
      </c>
      <c r="L879" t="str">
        <f t="shared" si="108"/>
        <v>Grade 5 Girls Pine Street A</v>
      </c>
    </row>
    <row r="880" spans="1:12" ht="12.75">
      <c r="A880">
        <v>11</v>
      </c>
      <c r="B880" t="s">
        <v>2</v>
      </c>
      <c r="C880">
        <v>18</v>
      </c>
      <c r="D880">
        <v>50</v>
      </c>
      <c r="E880">
        <v>55</v>
      </c>
      <c r="G880">
        <f t="shared" si="104"/>
        <v>33</v>
      </c>
      <c r="H880">
        <f t="shared" si="105"/>
        <v>1</v>
      </c>
      <c r="I880">
        <f t="shared" si="106"/>
        <v>1</v>
      </c>
      <c r="J880">
        <f t="shared" si="107"/>
        <v>35</v>
      </c>
      <c r="K880">
        <f>RANK(J880,J$870:J$899,0)</f>
        <v>11</v>
      </c>
      <c r="L880" t="str">
        <f t="shared" si="108"/>
        <v>Grade 5 Girls Rio Terrace A</v>
      </c>
    </row>
    <row r="881" spans="1:12" ht="12.75">
      <c r="A881">
        <v>12</v>
      </c>
      <c r="B881" t="s">
        <v>51</v>
      </c>
      <c r="C881">
        <v>17</v>
      </c>
      <c r="D881">
        <v>41</v>
      </c>
      <c r="E881">
        <v>72</v>
      </c>
      <c r="G881">
        <f t="shared" si="104"/>
        <v>34</v>
      </c>
      <c r="H881">
        <f t="shared" si="105"/>
        <v>10</v>
      </c>
      <c r="I881">
        <f t="shared" si="106"/>
        <v>1</v>
      </c>
      <c r="J881">
        <f t="shared" si="107"/>
        <v>45</v>
      </c>
      <c r="K881">
        <f>RANK(J881,J$870:J$899,0)</f>
        <v>8</v>
      </c>
      <c r="L881" t="str">
        <f t="shared" si="108"/>
        <v>Grade 5 Girls Westbrook A</v>
      </c>
    </row>
    <row r="882" spans="1:12" ht="12.75">
      <c r="A882">
        <v>13</v>
      </c>
      <c r="B882" s="11" t="s">
        <v>16</v>
      </c>
      <c r="C882">
        <v>24</v>
      </c>
      <c r="D882">
        <v>42</v>
      </c>
      <c r="E882">
        <v>86</v>
      </c>
      <c r="G882">
        <f t="shared" si="104"/>
        <v>27</v>
      </c>
      <c r="H882">
        <f t="shared" si="105"/>
        <v>9</v>
      </c>
      <c r="I882">
        <f t="shared" si="106"/>
        <v>1</v>
      </c>
      <c r="J882">
        <f t="shared" si="107"/>
        <v>37</v>
      </c>
      <c r="K882">
        <f>RANK(J882,J$870:J$899,0)</f>
        <v>10</v>
      </c>
      <c r="L882" t="str">
        <f t="shared" si="108"/>
        <v>Grade 5 Girls Edmonton Christian West A</v>
      </c>
    </row>
    <row r="883" spans="1:12" ht="12.75">
      <c r="A883">
        <v>14</v>
      </c>
      <c r="B883" t="s">
        <v>10</v>
      </c>
      <c r="C883">
        <v>44</v>
      </c>
      <c r="D883">
        <v>49</v>
      </c>
      <c r="E883">
        <v>78</v>
      </c>
      <c r="G883">
        <f t="shared" si="104"/>
        <v>7</v>
      </c>
      <c r="H883">
        <f t="shared" si="105"/>
        <v>2</v>
      </c>
      <c r="I883">
        <f t="shared" si="106"/>
        <v>1</v>
      </c>
      <c r="J883">
        <f t="shared" si="107"/>
        <v>10</v>
      </c>
      <c r="K883">
        <f>RANK(J883,J$870:J$899,0)</f>
        <v>16</v>
      </c>
      <c r="L883" t="str">
        <f t="shared" si="108"/>
        <v>Grade 5 Girls Victoria A</v>
      </c>
    </row>
    <row r="884" spans="1:12" ht="12.75">
      <c r="A884">
        <v>15</v>
      </c>
      <c r="B884" t="s">
        <v>3</v>
      </c>
      <c r="C884">
        <v>48</v>
      </c>
      <c r="D884">
        <v>57</v>
      </c>
      <c r="E884">
        <v>74</v>
      </c>
      <c r="G884">
        <f t="shared" si="104"/>
        <v>3</v>
      </c>
      <c r="H884">
        <f t="shared" si="105"/>
        <v>1</v>
      </c>
      <c r="I884">
        <f t="shared" si="106"/>
        <v>1</v>
      </c>
      <c r="J884">
        <f t="shared" si="107"/>
        <v>5</v>
      </c>
      <c r="K884">
        <f>RANK(J884,J$870:J$899,0)</f>
        <v>17</v>
      </c>
      <c r="L884" t="str">
        <f t="shared" si="108"/>
        <v>Grade 5 Girls Windsor Park B</v>
      </c>
    </row>
    <row r="885" spans="1:12" ht="12.75">
      <c r="A885">
        <v>16</v>
      </c>
      <c r="B885" s="11" t="s">
        <v>13</v>
      </c>
      <c r="C885">
        <v>39</v>
      </c>
      <c r="D885">
        <v>61</v>
      </c>
      <c r="E885">
        <v>103</v>
      </c>
      <c r="G885">
        <f t="shared" si="104"/>
        <v>12</v>
      </c>
      <c r="H885">
        <f t="shared" si="105"/>
        <v>1</v>
      </c>
      <c r="I885">
        <f t="shared" si="106"/>
        <v>1</v>
      </c>
      <c r="J885">
        <f t="shared" si="107"/>
        <v>14</v>
      </c>
      <c r="K885">
        <f>RANK(J885,J$870:J$899,0)</f>
        <v>15</v>
      </c>
      <c r="L885" t="str">
        <f t="shared" si="108"/>
        <v>Grade 5 Girls Michael A. Kostek A</v>
      </c>
    </row>
    <row r="886" spans="1:12" ht="12.75">
      <c r="A886">
        <v>17</v>
      </c>
      <c r="B886" s="11" t="s">
        <v>52</v>
      </c>
      <c r="C886">
        <v>56</v>
      </c>
      <c r="D886">
        <v>73</v>
      </c>
      <c r="E886">
        <v>75</v>
      </c>
      <c r="G886">
        <f t="shared" si="104"/>
        <v>1</v>
      </c>
      <c r="H886">
        <f t="shared" si="105"/>
        <v>1</v>
      </c>
      <c r="I886">
        <f t="shared" si="106"/>
        <v>1</v>
      </c>
      <c r="J886">
        <f t="shared" si="107"/>
        <v>3</v>
      </c>
      <c r="K886">
        <f>RANK(J886,J$870:J$899,0)</f>
        <v>18</v>
      </c>
      <c r="L886" t="str">
        <f t="shared" si="108"/>
        <v>Grade 5 Girls Wes Hosford A</v>
      </c>
    </row>
    <row r="887" spans="1:12" ht="12.75">
      <c r="A887">
        <v>18</v>
      </c>
      <c r="B887" t="s">
        <v>21</v>
      </c>
      <c r="C887">
        <v>58</v>
      </c>
      <c r="D887">
        <v>68</v>
      </c>
      <c r="E887">
        <v>80</v>
      </c>
      <c r="G887">
        <f t="shared" si="104"/>
        <v>1</v>
      </c>
      <c r="H887">
        <f t="shared" si="105"/>
        <v>1</v>
      </c>
      <c r="I887">
        <f t="shared" si="106"/>
        <v>1</v>
      </c>
      <c r="J887">
        <f t="shared" si="107"/>
        <v>3</v>
      </c>
      <c r="K887">
        <f>RANK(J887,J$870:J$899,0)</f>
        <v>18</v>
      </c>
      <c r="L887" t="str">
        <f t="shared" si="108"/>
        <v>Grade 5 Girls Pine Street B</v>
      </c>
    </row>
    <row r="888" spans="1:12" ht="12.75">
      <c r="A888">
        <v>19</v>
      </c>
      <c r="B888" t="s">
        <v>103</v>
      </c>
      <c r="C888">
        <v>59</v>
      </c>
      <c r="D888">
        <v>64</v>
      </c>
      <c r="E888">
        <v>88</v>
      </c>
      <c r="G888">
        <f t="shared" si="104"/>
        <v>1</v>
      </c>
      <c r="H888">
        <f t="shared" si="105"/>
        <v>1</v>
      </c>
      <c r="I888">
        <f t="shared" si="106"/>
        <v>1</v>
      </c>
      <c r="J888">
        <f t="shared" si="107"/>
        <v>3</v>
      </c>
      <c r="K888">
        <f>RANK(J888,J$870:J$899,0)</f>
        <v>18</v>
      </c>
      <c r="L888" t="str">
        <f t="shared" si="108"/>
        <v>Grade 5 Girls George P. Nicholson B</v>
      </c>
    </row>
    <row r="889" spans="1:12" ht="12.75">
      <c r="A889">
        <v>20</v>
      </c>
      <c r="B889" t="s">
        <v>7</v>
      </c>
      <c r="C889">
        <v>65</v>
      </c>
      <c r="D889">
        <v>77</v>
      </c>
      <c r="E889">
        <v>89</v>
      </c>
      <c r="G889">
        <f t="shared" si="104"/>
        <v>1</v>
      </c>
      <c r="H889">
        <f t="shared" si="105"/>
        <v>1</v>
      </c>
      <c r="I889">
        <f t="shared" si="106"/>
        <v>1</v>
      </c>
      <c r="J889">
        <f t="shared" si="107"/>
        <v>3</v>
      </c>
      <c r="K889">
        <f>RANK(J889,J$870:J$899,0)</f>
        <v>18</v>
      </c>
      <c r="L889" t="str">
        <f t="shared" si="108"/>
        <v>Grade 5 Girls Rio Terrace B</v>
      </c>
    </row>
    <row r="890" spans="1:12" ht="12.75">
      <c r="A890">
        <v>21</v>
      </c>
      <c r="B890" t="s">
        <v>56</v>
      </c>
      <c r="C890">
        <v>31</v>
      </c>
      <c r="D890">
        <v>101</v>
      </c>
      <c r="E890">
        <v>102</v>
      </c>
      <c r="G890">
        <f t="shared" si="104"/>
        <v>20</v>
      </c>
      <c r="H890">
        <f t="shared" si="105"/>
        <v>1</v>
      </c>
      <c r="I890">
        <f t="shared" si="106"/>
        <v>1</v>
      </c>
      <c r="J890">
        <f t="shared" si="107"/>
        <v>22</v>
      </c>
      <c r="K890">
        <f>RANK(J890,J$870:J$899,0)</f>
        <v>14</v>
      </c>
      <c r="L890" t="str">
        <f t="shared" si="108"/>
        <v>Grade 5 Girls Fraser A</v>
      </c>
    </row>
    <row r="891" spans="1:12" ht="12.75">
      <c r="A891">
        <v>22</v>
      </c>
      <c r="B891" t="s">
        <v>32</v>
      </c>
      <c r="C891">
        <v>69</v>
      </c>
      <c r="D891">
        <v>70</v>
      </c>
      <c r="E891">
        <v>104</v>
      </c>
      <c r="G891">
        <f t="shared" si="104"/>
        <v>1</v>
      </c>
      <c r="H891">
        <f t="shared" si="105"/>
        <v>1</v>
      </c>
      <c r="I891">
        <f t="shared" si="106"/>
        <v>1</v>
      </c>
      <c r="J891">
        <f t="shared" si="107"/>
        <v>3</v>
      </c>
      <c r="K891">
        <f>RANK(J891,J$870:J$899,0)</f>
        <v>18</v>
      </c>
      <c r="L891" t="str">
        <f t="shared" si="108"/>
        <v>Grade 5 Girls Greenview A</v>
      </c>
    </row>
    <row r="892" spans="1:12" ht="12.75">
      <c r="A892">
        <v>23</v>
      </c>
      <c r="B892" t="s">
        <v>516</v>
      </c>
      <c r="C892">
        <v>97</v>
      </c>
      <c r="D892">
        <v>98</v>
      </c>
      <c r="E892">
        <v>99</v>
      </c>
      <c r="G892">
        <f t="shared" si="104"/>
        <v>1</v>
      </c>
      <c r="H892">
        <f t="shared" si="105"/>
        <v>1</v>
      </c>
      <c r="I892">
        <f t="shared" si="106"/>
        <v>1</v>
      </c>
      <c r="J892">
        <f t="shared" si="107"/>
        <v>3</v>
      </c>
      <c r="K892">
        <f>RANK(J892,J$870:J$899,0)</f>
        <v>18</v>
      </c>
      <c r="L892" t="str">
        <f t="shared" si="108"/>
        <v>Grade 5 Girls Thorncliffe A</v>
      </c>
    </row>
    <row r="893" spans="1:12" ht="12.75">
      <c r="A893">
        <v>24</v>
      </c>
      <c r="B893" t="s">
        <v>107</v>
      </c>
      <c r="C893">
        <v>76</v>
      </c>
      <c r="D893">
        <v>108</v>
      </c>
      <c r="E893">
        <v>114</v>
      </c>
      <c r="G893">
        <f t="shared" si="104"/>
        <v>1</v>
      </c>
      <c r="H893">
        <f t="shared" si="105"/>
        <v>1</v>
      </c>
      <c r="I893">
        <f t="shared" si="106"/>
        <v>1</v>
      </c>
      <c r="J893">
        <f t="shared" si="107"/>
        <v>3</v>
      </c>
      <c r="K893">
        <f>RANK(J893,J$870:J$899,0)</f>
        <v>18</v>
      </c>
      <c r="L893" t="str">
        <f t="shared" si="108"/>
        <v>Grade 5 Girls Lymburn School A</v>
      </c>
    </row>
    <row r="894" spans="1:12" ht="12.75">
      <c r="A894">
        <v>25</v>
      </c>
      <c r="B894" s="11" t="s">
        <v>31</v>
      </c>
      <c r="C894">
        <v>83</v>
      </c>
      <c r="D894">
        <v>105</v>
      </c>
      <c r="E894">
        <v>116</v>
      </c>
      <c r="G894">
        <f t="shared" si="104"/>
        <v>1</v>
      </c>
      <c r="H894">
        <f t="shared" si="105"/>
        <v>1</v>
      </c>
      <c r="I894">
        <f t="shared" si="106"/>
        <v>1</v>
      </c>
      <c r="J894">
        <f t="shared" si="107"/>
        <v>3</v>
      </c>
      <c r="K894">
        <f>RANK(J894,J$870:J$899,0)</f>
        <v>18</v>
      </c>
      <c r="L894" t="str">
        <f t="shared" si="108"/>
        <v>Grade 5 Girls Belgravia A</v>
      </c>
    </row>
    <row r="895" spans="1:12" ht="12.75">
      <c r="A895">
        <v>26</v>
      </c>
      <c r="B895" t="s">
        <v>17</v>
      </c>
      <c r="C895">
        <v>91</v>
      </c>
      <c r="D895">
        <v>107</v>
      </c>
      <c r="E895">
        <v>113</v>
      </c>
      <c r="G895">
        <f t="shared" si="104"/>
        <v>1</v>
      </c>
      <c r="H895">
        <f t="shared" si="105"/>
        <v>1</v>
      </c>
      <c r="I895">
        <f t="shared" si="106"/>
        <v>1</v>
      </c>
      <c r="J895">
        <f t="shared" si="107"/>
        <v>3</v>
      </c>
      <c r="K895">
        <f>RANK(J895,J$870:J$899,0)</f>
        <v>18</v>
      </c>
      <c r="L895" t="str">
        <f t="shared" si="108"/>
        <v>Grade 5 Girls Rio Terrace C</v>
      </c>
    </row>
    <row r="896" spans="1:12" ht="12.75">
      <c r="A896">
        <v>27</v>
      </c>
      <c r="B896" t="s">
        <v>512</v>
      </c>
      <c r="C896">
        <v>94</v>
      </c>
      <c r="D896">
        <v>100</v>
      </c>
      <c r="E896">
        <v>121</v>
      </c>
      <c r="G896">
        <f t="shared" si="104"/>
        <v>1</v>
      </c>
      <c r="H896">
        <f t="shared" si="105"/>
        <v>1</v>
      </c>
      <c r="I896">
        <f t="shared" si="106"/>
        <v>1</v>
      </c>
      <c r="J896">
        <f t="shared" si="107"/>
        <v>3</v>
      </c>
      <c r="K896">
        <f>RANK(J896,J$870:J$899,0)</f>
        <v>18</v>
      </c>
      <c r="L896" t="str">
        <f t="shared" si="108"/>
        <v>Grade 5 Girls Suzuki Charter School A</v>
      </c>
    </row>
    <row r="897" spans="1:12" ht="12.75">
      <c r="A897">
        <v>28</v>
      </c>
      <c r="B897" t="s">
        <v>41</v>
      </c>
      <c r="C897">
        <v>90</v>
      </c>
      <c r="D897">
        <v>119</v>
      </c>
      <c r="E897">
        <v>133</v>
      </c>
      <c r="G897">
        <f t="shared" si="104"/>
        <v>1</v>
      </c>
      <c r="H897">
        <f t="shared" si="105"/>
        <v>1</v>
      </c>
      <c r="I897">
        <f t="shared" si="106"/>
        <v>1</v>
      </c>
      <c r="J897">
        <f t="shared" si="107"/>
        <v>3</v>
      </c>
      <c r="K897">
        <f>RANK(J897,J$870:J$899,0)</f>
        <v>18</v>
      </c>
      <c r="L897" t="str">
        <f t="shared" si="108"/>
        <v>Grade 5 Girls Pine Street C</v>
      </c>
    </row>
    <row r="898" spans="1:5" ht="12.75">
      <c r="A898">
        <v>29</v>
      </c>
      <c r="B898" t="s">
        <v>517</v>
      </c>
      <c r="C898">
        <v>109</v>
      </c>
      <c r="D898">
        <v>126</v>
      </c>
      <c r="E898">
        <v>127</v>
      </c>
    </row>
    <row r="899" spans="1:12" ht="12.75">
      <c r="A899">
        <v>30</v>
      </c>
      <c r="B899" t="s">
        <v>514</v>
      </c>
      <c r="C899">
        <v>122</v>
      </c>
      <c r="D899">
        <v>131</v>
      </c>
      <c r="E899">
        <v>134</v>
      </c>
      <c r="G899">
        <f t="shared" si="104"/>
        <v>1</v>
      </c>
      <c r="H899">
        <f t="shared" si="105"/>
        <v>1</v>
      </c>
      <c r="I899">
        <f t="shared" si="106"/>
        <v>1</v>
      </c>
      <c r="J899">
        <f t="shared" si="107"/>
        <v>3</v>
      </c>
      <c r="K899">
        <f>RANK(J899,J$870:J$899,0)</f>
        <v>18</v>
      </c>
      <c r="L899" t="str">
        <f t="shared" si="108"/>
        <v>Grade 5 Girls Suzuki Charter School B</v>
      </c>
    </row>
    <row r="900" spans="10:12" ht="12.75">
      <c r="J900">
        <f>SUM(J870:J899)</f>
        <v>984</v>
      </c>
      <c r="L900" s="1" t="s">
        <v>523</v>
      </c>
    </row>
    <row r="901" ht="12.75">
      <c r="L901" s="1"/>
    </row>
    <row r="902" ht="12.75">
      <c r="A902" s="1" t="s">
        <v>509</v>
      </c>
    </row>
    <row r="903" spans="1:12" ht="12.75">
      <c r="A903">
        <v>1</v>
      </c>
      <c r="B903" t="s">
        <v>32</v>
      </c>
      <c r="C903">
        <v>11</v>
      </c>
      <c r="D903">
        <v>13</v>
      </c>
      <c r="E903">
        <v>21</v>
      </c>
      <c r="G903">
        <f>IF(C903&lt;51,51-C903,1)</f>
        <v>40</v>
      </c>
      <c r="H903">
        <f>IF(D903&lt;51,51-D903,1)</f>
        <v>38</v>
      </c>
      <c r="I903">
        <f>IF(E903&lt;51,51-E903,1)</f>
        <v>30</v>
      </c>
      <c r="J903">
        <f>SUM(G903:I903)</f>
        <v>108</v>
      </c>
      <c r="K903">
        <f>RANK(J903,J$903:J$930,0)</f>
        <v>1</v>
      </c>
      <c r="L903" t="str">
        <f>CONCATENATE("Grade 5 Boys ",B903)</f>
        <v>Grade 5 Boys Greenview A</v>
      </c>
    </row>
    <row r="904" spans="1:12" ht="12.75">
      <c r="A904">
        <v>2</v>
      </c>
      <c r="B904" t="s">
        <v>31</v>
      </c>
      <c r="C904">
        <v>10</v>
      </c>
      <c r="D904">
        <v>22</v>
      </c>
      <c r="E904">
        <v>26</v>
      </c>
      <c r="G904">
        <f aca="true" t="shared" si="109" ref="G904:G930">IF(C904&lt;51,51-C904,1)</f>
        <v>41</v>
      </c>
      <c r="H904">
        <f aca="true" t="shared" si="110" ref="H904:H930">IF(D904&lt;51,51-D904,1)</f>
        <v>29</v>
      </c>
      <c r="I904">
        <f aca="true" t="shared" si="111" ref="I904:I930">IF(E904&lt;51,51-E904,1)</f>
        <v>25</v>
      </c>
      <c r="J904">
        <f aca="true" t="shared" si="112" ref="J904:J930">SUM(G904:I904)</f>
        <v>95</v>
      </c>
      <c r="K904">
        <f>RANK(J904,J$903:J$930,0)</f>
        <v>2</v>
      </c>
      <c r="L904" t="str">
        <f aca="true" t="shared" si="113" ref="L904:L930">CONCATENATE("Grade 5 Boys ",B904)</f>
        <v>Grade 5 Boys Belgravia A</v>
      </c>
    </row>
    <row r="905" spans="1:12" ht="12.75">
      <c r="A905">
        <v>3</v>
      </c>
      <c r="B905" t="s">
        <v>1</v>
      </c>
      <c r="C905">
        <v>6</v>
      </c>
      <c r="D905">
        <v>16</v>
      </c>
      <c r="E905">
        <v>44</v>
      </c>
      <c r="G905">
        <f t="shared" si="109"/>
        <v>45</v>
      </c>
      <c r="H905">
        <f t="shared" si="110"/>
        <v>35</v>
      </c>
      <c r="I905">
        <f t="shared" si="111"/>
        <v>7</v>
      </c>
      <c r="J905">
        <f t="shared" si="112"/>
        <v>87</v>
      </c>
      <c r="K905">
        <f>RANK(J905,J$903:J$930,0)</f>
        <v>3</v>
      </c>
      <c r="L905" t="str">
        <f t="shared" si="113"/>
        <v>Grade 5 Boys Windsor Park A</v>
      </c>
    </row>
    <row r="906" spans="1:12" ht="12.75">
      <c r="A906">
        <v>4</v>
      </c>
      <c r="B906" t="s">
        <v>34</v>
      </c>
      <c r="C906">
        <v>20</v>
      </c>
      <c r="D906">
        <v>23</v>
      </c>
      <c r="E906">
        <v>24</v>
      </c>
      <c r="G906">
        <f t="shared" si="109"/>
        <v>31</v>
      </c>
      <c r="H906">
        <f t="shared" si="110"/>
        <v>28</v>
      </c>
      <c r="I906">
        <f t="shared" si="111"/>
        <v>27</v>
      </c>
      <c r="J906">
        <f t="shared" si="112"/>
        <v>86</v>
      </c>
      <c r="K906">
        <f>RANK(J906,J$903:J$930,0)</f>
        <v>4</v>
      </c>
      <c r="L906" t="str">
        <f t="shared" si="113"/>
        <v>Grade 5 Boys George H. Luck A</v>
      </c>
    </row>
    <row r="907" spans="1:12" ht="12.75">
      <c r="A907">
        <v>5</v>
      </c>
      <c r="B907" t="s">
        <v>102</v>
      </c>
      <c r="C907">
        <v>7</v>
      </c>
      <c r="D907">
        <v>28</v>
      </c>
      <c r="E907">
        <v>35</v>
      </c>
      <c r="G907">
        <f t="shared" si="109"/>
        <v>44</v>
      </c>
      <c r="H907">
        <f t="shared" si="110"/>
        <v>23</v>
      </c>
      <c r="I907">
        <f t="shared" si="111"/>
        <v>16</v>
      </c>
      <c r="J907">
        <f t="shared" si="112"/>
        <v>83</v>
      </c>
      <c r="K907">
        <f>RANK(J907,J$903:J$930,0)</f>
        <v>5</v>
      </c>
      <c r="L907" t="str">
        <f t="shared" si="113"/>
        <v>Grade 5 Boys George P. Nicholson A</v>
      </c>
    </row>
    <row r="908" spans="1:12" ht="12.75">
      <c r="A908">
        <v>6</v>
      </c>
      <c r="B908" t="s">
        <v>6</v>
      </c>
      <c r="C908">
        <v>36</v>
      </c>
      <c r="D908">
        <v>38</v>
      </c>
      <c r="E908">
        <v>53</v>
      </c>
      <c r="G908">
        <f t="shared" si="109"/>
        <v>15</v>
      </c>
      <c r="H908">
        <f t="shared" si="110"/>
        <v>13</v>
      </c>
      <c r="I908">
        <f t="shared" si="111"/>
        <v>1</v>
      </c>
      <c r="J908">
        <f t="shared" si="112"/>
        <v>29</v>
      </c>
      <c r="K908">
        <f>RANK(J908,J$903:J$930,0)</f>
        <v>12</v>
      </c>
      <c r="L908" t="str">
        <f t="shared" si="113"/>
        <v>Grade 5 Boys Strathcona Christian Ac A</v>
      </c>
    </row>
    <row r="909" spans="1:12" ht="12.75">
      <c r="A909">
        <v>7</v>
      </c>
      <c r="B909" s="11" t="s">
        <v>53</v>
      </c>
      <c r="C909">
        <v>2</v>
      </c>
      <c r="D909">
        <v>32</v>
      </c>
      <c r="E909">
        <v>104</v>
      </c>
      <c r="G909">
        <f t="shared" si="109"/>
        <v>49</v>
      </c>
      <c r="H909">
        <f t="shared" si="110"/>
        <v>19</v>
      </c>
      <c r="I909">
        <f t="shared" si="111"/>
        <v>1</v>
      </c>
      <c r="J909">
        <f t="shared" si="112"/>
        <v>69</v>
      </c>
      <c r="K909">
        <f>RANK(J909,J$903:J$930,0)</f>
        <v>6</v>
      </c>
      <c r="L909" t="str">
        <f t="shared" si="113"/>
        <v>Grade 5 Boys Patricia Heights A</v>
      </c>
    </row>
    <row r="910" spans="1:12" ht="12.75">
      <c r="A910">
        <v>8</v>
      </c>
      <c r="B910" t="s">
        <v>142</v>
      </c>
      <c r="C910">
        <v>4</v>
      </c>
      <c r="D910">
        <v>57</v>
      </c>
      <c r="E910">
        <v>77</v>
      </c>
      <c r="G910">
        <f t="shared" si="109"/>
        <v>47</v>
      </c>
      <c r="H910">
        <f t="shared" si="110"/>
        <v>1</v>
      </c>
      <c r="I910">
        <f t="shared" si="111"/>
        <v>1</v>
      </c>
      <c r="J910">
        <f t="shared" si="112"/>
        <v>49</v>
      </c>
      <c r="K910">
        <f>RANK(J910,J$903:J$930,0)</f>
        <v>7</v>
      </c>
      <c r="L910" t="str">
        <f t="shared" si="113"/>
        <v>Grade 5 Boys Winterburn A</v>
      </c>
    </row>
    <row r="911" spans="1:12" ht="12.75">
      <c r="A911">
        <v>9</v>
      </c>
      <c r="B911" t="s">
        <v>39</v>
      </c>
      <c r="C911">
        <v>25</v>
      </c>
      <c r="D911">
        <v>34</v>
      </c>
      <c r="E911">
        <v>80</v>
      </c>
      <c r="G911">
        <f t="shared" si="109"/>
        <v>26</v>
      </c>
      <c r="H911">
        <f t="shared" si="110"/>
        <v>17</v>
      </c>
      <c r="I911">
        <f t="shared" si="111"/>
        <v>1</v>
      </c>
      <c r="J911">
        <f t="shared" si="112"/>
        <v>44</v>
      </c>
      <c r="K911">
        <f>RANK(J911,J$903:J$930,0)</f>
        <v>8</v>
      </c>
      <c r="L911" t="str">
        <f t="shared" si="113"/>
        <v>Grade 5 Boys Greenview B</v>
      </c>
    </row>
    <row r="912" spans="1:12" ht="12.75">
      <c r="A912">
        <v>10</v>
      </c>
      <c r="B912" s="11" t="s">
        <v>62</v>
      </c>
      <c r="C912">
        <v>45</v>
      </c>
      <c r="D912">
        <v>46</v>
      </c>
      <c r="E912">
        <v>48</v>
      </c>
      <c r="G912">
        <f t="shared" si="109"/>
        <v>6</v>
      </c>
      <c r="H912">
        <f t="shared" si="110"/>
        <v>5</v>
      </c>
      <c r="I912">
        <f t="shared" si="111"/>
        <v>3</v>
      </c>
      <c r="J912">
        <f t="shared" si="112"/>
        <v>14</v>
      </c>
      <c r="K912">
        <f>RANK(J912,J$903:J$930,0)</f>
        <v>14</v>
      </c>
      <c r="L912" t="str">
        <f t="shared" si="113"/>
        <v>Grade 5 Boys Lynnwood A</v>
      </c>
    </row>
    <row r="913" spans="1:12" ht="12.75">
      <c r="A913">
        <v>11</v>
      </c>
      <c r="B913" s="11" t="s">
        <v>33</v>
      </c>
      <c r="C913">
        <v>19</v>
      </c>
      <c r="D913">
        <v>43</v>
      </c>
      <c r="E913">
        <v>82</v>
      </c>
      <c r="G913">
        <f t="shared" si="109"/>
        <v>32</v>
      </c>
      <c r="H913">
        <f t="shared" si="110"/>
        <v>8</v>
      </c>
      <c r="I913">
        <f t="shared" si="111"/>
        <v>1</v>
      </c>
      <c r="J913">
        <f t="shared" si="112"/>
        <v>41</v>
      </c>
      <c r="K913">
        <f>RANK(J913,J$903:J$930,0)</f>
        <v>9</v>
      </c>
      <c r="L913" t="str">
        <f t="shared" si="113"/>
        <v>Grade 5 Boys Centennial A</v>
      </c>
    </row>
    <row r="914" spans="1:12" ht="12.75">
      <c r="A914">
        <v>12</v>
      </c>
      <c r="B914" t="s">
        <v>2</v>
      </c>
      <c r="C914">
        <v>33</v>
      </c>
      <c r="D914">
        <v>47</v>
      </c>
      <c r="E914">
        <v>65</v>
      </c>
      <c r="G914">
        <f t="shared" si="109"/>
        <v>18</v>
      </c>
      <c r="H914">
        <f t="shared" si="110"/>
        <v>4</v>
      </c>
      <c r="I914">
        <f t="shared" si="111"/>
        <v>1</v>
      </c>
      <c r="J914">
        <f t="shared" si="112"/>
        <v>23</v>
      </c>
      <c r="K914">
        <f>RANK(J914,J$903:J$930,0)</f>
        <v>13</v>
      </c>
      <c r="L914" t="str">
        <f t="shared" si="113"/>
        <v>Grade 5 Boys Rio Terrace A</v>
      </c>
    </row>
    <row r="915" spans="1:12" ht="12.75">
      <c r="A915">
        <v>13</v>
      </c>
      <c r="B915" t="s">
        <v>516</v>
      </c>
      <c r="C915">
        <v>18</v>
      </c>
      <c r="D915">
        <v>74</v>
      </c>
      <c r="E915">
        <v>84</v>
      </c>
      <c r="G915">
        <f t="shared" si="109"/>
        <v>33</v>
      </c>
      <c r="H915">
        <f t="shared" si="110"/>
        <v>1</v>
      </c>
      <c r="I915">
        <f t="shared" si="111"/>
        <v>1</v>
      </c>
      <c r="J915">
        <f t="shared" si="112"/>
        <v>35</v>
      </c>
      <c r="K915">
        <f>RANK(J915,J$903:J$930,0)</f>
        <v>11</v>
      </c>
      <c r="L915" t="str">
        <f t="shared" si="113"/>
        <v>Grade 5 Boys Thorncliffe A</v>
      </c>
    </row>
    <row r="916" spans="1:12" ht="12.75">
      <c r="A916">
        <v>14</v>
      </c>
      <c r="B916" s="11" t="s">
        <v>71</v>
      </c>
      <c r="C916">
        <v>15</v>
      </c>
      <c r="D916">
        <v>72</v>
      </c>
      <c r="E916">
        <v>107</v>
      </c>
      <c r="G916">
        <f t="shared" si="109"/>
        <v>36</v>
      </c>
      <c r="H916">
        <f t="shared" si="110"/>
        <v>1</v>
      </c>
      <c r="I916">
        <f t="shared" si="111"/>
        <v>1</v>
      </c>
      <c r="J916">
        <f t="shared" si="112"/>
        <v>38</v>
      </c>
      <c r="K916">
        <f>RANK(J916,J$903:J$930,0)</f>
        <v>10</v>
      </c>
      <c r="L916" t="str">
        <f t="shared" si="113"/>
        <v>Grade 5 Boys Barrhead Elementary A</v>
      </c>
    </row>
    <row r="917" spans="1:12" ht="12.75">
      <c r="A917">
        <v>15</v>
      </c>
      <c r="B917" t="s">
        <v>9</v>
      </c>
      <c r="C917">
        <v>55</v>
      </c>
      <c r="D917">
        <v>66</v>
      </c>
      <c r="E917">
        <v>75</v>
      </c>
      <c r="G917">
        <f t="shared" si="109"/>
        <v>1</v>
      </c>
      <c r="H917">
        <f t="shared" si="110"/>
        <v>1</v>
      </c>
      <c r="I917">
        <f t="shared" si="111"/>
        <v>1</v>
      </c>
      <c r="J917">
        <f t="shared" si="112"/>
        <v>3</v>
      </c>
      <c r="K917">
        <f>RANK(J917,J$903:J$930,0)</f>
        <v>17</v>
      </c>
      <c r="L917" t="str">
        <f t="shared" si="113"/>
        <v>Grade 5 Boys Pine Street A</v>
      </c>
    </row>
    <row r="918" spans="1:12" ht="12.75">
      <c r="A918">
        <v>16</v>
      </c>
      <c r="B918" s="11" t="s">
        <v>35</v>
      </c>
      <c r="C918">
        <v>59</v>
      </c>
      <c r="D918">
        <v>68</v>
      </c>
      <c r="E918">
        <v>90</v>
      </c>
      <c r="G918">
        <f t="shared" si="109"/>
        <v>1</v>
      </c>
      <c r="H918">
        <f t="shared" si="110"/>
        <v>1</v>
      </c>
      <c r="I918">
        <f t="shared" si="111"/>
        <v>1</v>
      </c>
      <c r="J918">
        <f t="shared" si="112"/>
        <v>3</v>
      </c>
      <c r="K918">
        <f>RANK(J918,J$903:J$930,0)</f>
        <v>17</v>
      </c>
      <c r="L918" t="str">
        <f t="shared" si="113"/>
        <v>Grade 5 Boys King Edward A</v>
      </c>
    </row>
    <row r="919" spans="1:12" ht="12.75">
      <c r="A919">
        <v>17</v>
      </c>
      <c r="B919" t="s">
        <v>140</v>
      </c>
      <c r="C919">
        <v>64</v>
      </c>
      <c r="D919">
        <v>83</v>
      </c>
      <c r="E919">
        <v>92</v>
      </c>
      <c r="G919">
        <f t="shared" si="109"/>
        <v>1</v>
      </c>
      <c r="H919">
        <f t="shared" si="110"/>
        <v>1</v>
      </c>
      <c r="I919">
        <f t="shared" si="111"/>
        <v>1</v>
      </c>
      <c r="J919">
        <f t="shared" si="112"/>
        <v>3</v>
      </c>
      <c r="K919">
        <f>RANK(J919,J$903:J$930,0)</f>
        <v>17</v>
      </c>
      <c r="L919" t="str">
        <f t="shared" si="113"/>
        <v>Grade 5 Boys Edmonton Khalsa School A</v>
      </c>
    </row>
    <row r="920" spans="1:12" ht="12.75">
      <c r="A920">
        <v>18</v>
      </c>
      <c r="B920" s="11" t="s">
        <v>13</v>
      </c>
      <c r="C920">
        <v>42</v>
      </c>
      <c r="D920">
        <v>100</v>
      </c>
      <c r="E920">
        <v>114</v>
      </c>
      <c r="G920">
        <f t="shared" si="109"/>
        <v>9</v>
      </c>
      <c r="H920">
        <f t="shared" si="110"/>
        <v>1</v>
      </c>
      <c r="I920">
        <f t="shared" si="111"/>
        <v>1</v>
      </c>
      <c r="J920">
        <f t="shared" si="112"/>
        <v>11</v>
      </c>
      <c r="K920">
        <f>RANK(J920,J$903:J$930,0)</f>
        <v>16</v>
      </c>
      <c r="L920" t="str">
        <f t="shared" si="113"/>
        <v>Grade 5 Boys Michael A. Kostek A</v>
      </c>
    </row>
    <row r="921" spans="1:12" ht="12.75">
      <c r="A921">
        <v>19</v>
      </c>
      <c r="B921" t="s">
        <v>143</v>
      </c>
      <c r="C921">
        <v>39</v>
      </c>
      <c r="D921">
        <v>97</v>
      </c>
      <c r="E921">
        <v>129</v>
      </c>
      <c r="G921">
        <f t="shared" si="109"/>
        <v>12</v>
      </c>
      <c r="H921">
        <f t="shared" si="110"/>
        <v>1</v>
      </c>
      <c r="I921">
        <f t="shared" si="111"/>
        <v>1</v>
      </c>
      <c r="J921">
        <f t="shared" si="112"/>
        <v>14</v>
      </c>
      <c r="K921">
        <f>RANK(J921,J$903:J$930,0)</f>
        <v>14</v>
      </c>
      <c r="L921" t="str">
        <f t="shared" si="113"/>
        <v>Grade 5 Boys Malcolm Tweddle A</v>
      </c>
    </row>
    <row r="922" spans="1:12" ht="12.75">
      <c r="A922">
        <v>20</v>
      </c>
      <c r="B922" s="11" t="s">
        <v>107</v>
      </c>
      <c r="C922">
        <v>52</v>
      </c>
      <c r="D922">
        <v>98</v>
      </c>
      <c r="E922">
        <v>122</v>
      </c>
      <c r="G922">
        <f t="shared" si="109"/>
        <v>1</v>
      </c>
      <c r="H922">
        <f t="shared" si="110"/>
        <v>1</v>
      </c>
      <c r="I922">
        <f t="shared" si="111"/>
        <v>1</v>
      </c>
      <c r="J922">
        <f t="shared" si="112"/>
        <v>3</v>
      </c>
      <c r="K922">
        <f>RANK(J922,J$903:J$930,0)</f>
        <v>17</v>
      </c>
      <c r="L922" t="str">
        <f t="shared" si="113"/>
        <v>Grade 5 Boys Lymburn School A</v>
      </c>
    </row>
    <row r="923" spans="1:12" ht="12.75">
      <c r="A923">
        <v>21</v>
      </c>
      <c r="B923" t="s">
        <v>21</v>
      </c>
      <c r="C923">
        <v>78</v>
      </c>
      <c r="D923">
        <v>102</v>
      </c>
      <c r="E923">
        <v>117</v>
      </c>
      <c r="G923">
        <f t="shared" si="109"/>
        <v>1</v>
      </c>
      <c r="H923">
        <f t="shared" si="110"/>
        <v>1</v>
      </c>
      <c r="I923">
        <f t="shared" si="111"/>
        <v>1</v>
      </c>
      <c r="J923">
        <f t="shared" si="112"/>
        <v>3</v>
      </c>
      <c r="K923">
        <f>RANK(J923,J$903:J$930,0)</f>
        <v>17</v>
      </c>
      <c r="L923" t="str">
        <f t="shared" si="113"/>
        <v>Grade 5 Boys Pine Street B</v>
      </c>
    </row>
    <row r="924" spans="1:12" ht="12.75">
      <c r="A924">
        <v>22</v>
      </c>
      <c r="B924" t="s">
        <v>517</v>
      </c>
      <c r="C924">
        <v>94</v>
      </c>
      <c r="D924">
        <v>101</v>
      </c>
      <c r="E924">
        <v>120</v>
      </c>
      <c r="G924">
        <f t="shared" si="109"/>
        <v>1</v>
      </c>
      <c r="H924">
        <f t="shared" si="110"/>
        <v>1</v>
      </c>
      <c r="I924">
        <f t="shared" si="111"/>
        <v>1</v>
      </c>
      <c r="J924">
        <f t="shared" si="112"/>
        <v>3</v>
      </c>
      <c r="K924">
        <f>RANK(J924,J$903:J$930,0)</f>
        <v>17</v>
      </c>
      <c r="L924" t="str">
        <f t="shared" si="113"/>
        <v>Grade 5 Boys Thorncliffe B</v>
      </c>
    </row>
    <row r="925" spans="1:12" ht="12.75">
      <c r="A925">
        <v>23</v>
      </c>
      <c r="B925" t="s">
        <v>77</v>
      </c>
      <c r="C925">
        <v>103</v>
      </c>
      <c r="D925">
        <v>106</v>
      </c>
      <c r="E925">
        <v>113</v>
      </c>
      <c r="G925">
        <f t="shared" si="109"/>
        <v>1</v>
      </c>
      <c r="H925">
        <f t="shared" si="110"/>
        <v>1</v>
      </c>
      <c r="I925">
        <f t="shared" si="111"/>
        <v>1</v>
      </c>
      <c r="J925">
        <f t="shared" si="112"/>
        <v>3</v>
      </c>
      <c r="K925">
        <f>RANK(J925,J$903:J$930,0)</f>
        <v>17</v>
      </c>
      <c r="L925" t="str">
        <f t="shared" si="113"/>
        <v>Grade 5 Boys Delton A</v>
      </c>
    </row>
    <row r="926" spans="1:12" ht="12.75">
      <c r="A926">
        <v>24</v>
      </c>
      <c r="B926" s="11" t="s">
        <v>56</v>
      </c>
      <c r="C926">
        <v>91</v>
      </c>
      <c r="D926">
        <v>111</v>
      </c>
      <c r="E926">
        <v>126</v>
      </c>
      <c r="G926">
        <f t="shared" si="109"/>
        <v>1</v>
      </c>
      <c r="H926">
        <f t="shared" si="110"/>
        <v>1</v>
      </c>
      <c r="I926">
        <f t="shared" si="111"/>
        <v>1</v>
      </c>
      <c r="J926">
        <f t="shared" si="112"/>
        <v>3</v>
      </c>
      <c r="K926">
        <f>RANK(J926,J$903:J$930,0)</f>
        <v>17</v>
      </c>
      <c r="L926" t="str">
        <f t="shared" si="113"/>
        <v>Grade 5 Boys Fraser A</v>
      </c>
    </row>
    <row r="927" spans="1:12" ht="12.75">
      <c r="A927">
        <v>25</v>
      </c>
      <c r="B927" s="11" t="s">
        <v>528</v>
      </c>
      <c r="C927">
        <v>89</v>
      </c>
      <c r="D927">
        <v>123</v>
      </c>
      <c r="E927">
        <v>135</v>
      </c>
      <c r="G927">
        <f t="shared" si="109"/>
        <v>1</v>
      </c>
      <c r="H927">
        <f t="shared" si="110"/>
        <v>1</v>
      </c>
      <c r="I927">
        <f t="shared" si="111"/>
        <v>1</v>
      </c>
      <c r="J927">
        <f t="shared" si="112"/>
        <v>3</v>
      </c>
      <c r="K927">
        <f>RANK(J927,J$903:J$930,0)</f>
        <v>17</v>
      </c>
      <c r="L927" t="str">
        <f t="shared" si="113"/>
        <v>Grade 5 Boys Westglen A</v>
      </c>
    </row>
    <row r="928" spans="1:12" ht="12.75">
      <c r="A928">
        <v>26</v>
      </c>
      <c r="B928" s="11" t="s">
        <v>43</v>
      </c>
      <c r="C928">
        <v>108</v>
      </c>
      <c r="D928">
        <v>109</v>
      </c>
      <c r="E928">
        <v>132</v>
      </c>
      <c r="G928">
        <f t="shared" si="109"/>
        <v>1</v>
      </c>
      <c r="H928">
        <f t="shared" si="110"/>
        <v>1</v>
      </c>
      <c r="I928">
        <f t="shared" si="111"/>
        <v>1</v>
      </c>
      <c r="J928">
        <f t="shared" si="112"/>
        <v>3</v>
      </c>
      <c r="K928">
        <f>RANK(J928,J$903:J$930,0)</f>
        <v>17</v>
      </c>
      <c r="L928" t="str">
        <f t="shared" si="113"/>
        <v>Grade 5 Boys Ekota A</v>
      </c>
    </row>
    <row r="929" spans="1:12" ht="12.75">
      <c r="A929">
        <v>27</v>
      </c>
      <c r="B929" t="s">
        <v>141</v>
      </c>
      <c r="C929">
        <v>105</v>
      </c>
      <c r="D929">
        <v>118</v>
      </c>
      <c r="E929">
        <v>133</v>
      </c>
      <c r="G929">
        <f t="shared" si="109"/>
        <v>1</v>
      </c>
      <c r="H929">
        <f t="shared" si="110"/>
        <v>1</v>
      </c>
      <c r="I929">
        <f t="shared" si="111"/>
        <v>1</v>
      </c>
      <c r="J929">
        <f t="shared" si="112"/>
        <v>3</v>
      </c>
      <c r="K929">
        <f>RANK(J929,J$903:J$930,0)</f>
        <v>17</v>
      </c>
      <c r="L929" t="str">
        <f t="shared" si="113"/>
        <v>Grade 5 Boys Edmonton Khalsa School B</v>
      </c>
    </row>
    <row r="930" spans="1:12" ht="12.75">
      <c r="A930">
        <v>28</v>
      </c>
      <c r="B930" t="s">
        <v>78</v>
      </c>
      <c r="C930">
        <v>125</v>
      </c>
      <c r="D930">
        <v>128</v>
      </c>
      <c r="E930">
        <v>131</v>
      </c>
      <c r="G930">
        <f t="shared" si="109"/>
        <v>1</v>
      </c>
      <c r="H930">
        <f t="shared" si="110"/>
        <v>1</v>
      </c>
      <c r="I930">
        <f t="shared" si="111"/>
        <v>1</v>
      </c>
      <c r="J930">
        <f t="shared" si="112"/>
        <v>3</v>
      </c>
      <c r="K930">
        <f>RANK(J930,J$903:J$930,0)</f>
        <v>17</v>
      </c>
      <c r="L930" t="str">
        <f t="shared" si="113"/>
        <v>Grade 5 Boys Delton B</v>
      </c>
    </row>
    <row r="931" spans="10:12" ht="12.75">
      <c r="J931">
        <f>SUM(J903:J930)</f>
        <v>862</v>
      </c>
      <c r="L931" s="1" t="s">
        <v>524</v>
      </c>
    </row>
    <row r="932" ht="12.75">
      <c r="L932" s="1"/>
    </row>
    <row r="933" ht="12.75">
      <c r="A933" s="1" t="s">
        <v>510</v>
      </c>
    </row>
    <row r="934" spans="1:12" ht="12.75">
      <c r="A934">
        <v>1</v>
      </c>
      <c r="B934" t="s">
        <v>107</v>
      </c>
      <c r="C934">
        <v>9</v>
      </c>
      <c r="D934">
        <v>11</v>
      </c>
      <c r="E934">
        <v>21</v>
      </c>
      <c r="G934">
        <f>IF(C934&lt;51,51-C934,1)</f>
        <v>42</v>
      </c>
      <c r="H934">
        <f>IF(D934&lt;51,51-D934,1)</f>
        <v>40</v>
      </c>
      <c r="I934">
        <f>IF(E934&lt;51,51-E934,1)</f>
        <v>30</v>
      </c>
      <c r="J934">
        <f>SUM(G934:I934)</f>
        <v>112</v>
      </c>
      <c r="K934">
        <f>RANK(J934,J$934:J$962,0)</f>
        <v>1</v>
      </c>
      <c r="L934" t="str">
        <f>CONCATENATE("Grade 6 Girls ",B934)</f>
        <v>Grade 6 Girls Lymburn School A</v>
      </c>
    </row>
    <row r="935" spans="1:12" ht="12.75">
      <c r="A935">
        <v>2</v>
      </c>
      <c r="B935" t="s">
        <v>102</v>
      </c>
      <c r="C935">
        <v>13</v>
      </c>
      <c r="D935">
        <v>15</v>
      </c>
      <c r="E935">
        <v>27</v>
      </c>
      <c r="G935">
        <f aca="true" t="shared" si="114" ref="G935:G962">IF(C935&lt;51,51-C935,1)</f>
        <v>38</v>
      </c>
      <c r="H935">
        <f aca="true" t="shared" si="115" ref="H935:H962">IF(D935&lt;51,51-D935,1)</f>
        <v>36</v>
      </c>
      <c r="I935">
        <f aca="true" t="shared" si="116" ref="I935:I962">IF(E935&lt;51,51-E935,1)</f>
        <v>24</v>
      </c>
      <c r="J935">
        <f aca="true" t="shared" si="117" ref="J935:J962">SUM(G935:I935)</f>
        <v>98</v>
      </c>
      <c r="K935">
        <f>RANK(J935,J$934:J$962,0)</f>
        <v>2</v>
      </c>
      <c r="L935" t="str">
        <f aca="true" t="shared" si="118" ref="L935:L962">CONCATENATE("Grade 6 Girls ",B935)</f>
        <v>Grade 6 Girls George P. Nicholson A</v>
      </c>
    </row>
    <row r="936" spans="1:12" ht="12.75">
      <c r="A936">
        <v>3</v>
      </c>
      <c r="B936" t="s">
        <v>5</v>
      </c>
      <c r="C936">
        <v>4</v>
      </c>
      <c r="D936">
        <v>23</v>
      </c>
      <c r="E936">
        <v>33</v>
      </c>
      <c r="G936">
        <f t="shared" si="114"/>
        <v>47</v>
      </c>
      <c r="H936">
        <f t="shared" si="115"/>
        <v>28</v>
      </c>
      <c r="I936">
        <f t="shared" si="116"/>
        <v>18</v>
      </c>
      <c r="J936">
        <f t="shared" si="117"/>
        <v>93</v>
      </c>
      <c r="K936">
        <f>RANK(J936,J$934:J$962,0)</f>
        <v>3</v>
      </c>
      <c r="L936" t="str">
        <f t="shared" si="118"/>
        <v>Grade 6 Girls Parkallen A</v>
      </c>
    </row>
    <row r="937" spans="1:12" ht="12.75">
      <c r="A937">
        <v>4</v>
      </c>
      <c r="B937" t="s">
        <v>129</v>
      </c>
      <c r="C937">
        <v>6</v>
      </c>
      <c r="D937">
        <v>19</v>
      </c>
      <c r="E937">
        <v>40</v>
      </c>
      <c r="G937">
        <f t="shared" si="114"/>
        <v>45</v>
      </c>
      <c r="H937">
        <f t="shared" si="115"/>
        <v>32</v>
      </c>
      <c r="I937">
        <f t="shared" si="116"/>
        <v>11</v>
      </c>
      <c r="J937">
        <f t="shared" si="117"/>
        <v>88</v>
      </c>
      <c r="K937">
        <f>RANK(J937,J$934:J$962,0)</f>
        <v>4</v>
      </c>
      <c r="L937" t="str">
        <f t="shared" si="118"/>
        <v>Grade 6 Girls Holyrood A</v>
      </c>
    </row>
    <row r="938" spans="1:12" ht="12.75">
      <c r="A938">
        <v>5</v>
      </c>
      <c r="B938" t="s">
        <v>71</v>
      </c>
      <c r="C938">
        <v>16</v>
      </c>
      <c r="D938">
        <v>18</v>
      </c>
      <c r="E938">
        <v>36</v>
      </c>
      <c r="G938">
        <f t="shared" si="114"/>
        <v>35</v>
      </c>
      <c r="H938">
        <f t="shared" si="115"/>
        <v>33</v>
      </c>
      <c r="I938">
        <f t="shared" si="116"/>
        <v>15</v>
      </c>
      <c r="J938">
        <f t="shared" si="117"/>
        <v>83</v>
      </c>
      <c r="K938">
        <f>RANK(J938,J$934:J$962,0)</f>
        <v>5</v>
      </c>
      <c r="L938" t="str">
        <f t="shared" si="118"/>
        <v>Grade 6 Girls Barrhead Elementary A</v>
      </c>
    </row>
    <row r="939" spans="1:12" ht="12.75">
      <c r="A939">
        <v>6</v>
      </c>
      <c r="B939" t="s">
        <v>79</v>
      </c>
      <c r="C939">
        <v>7</v>
      </c>
      <c r="D939">
        <v>29</v>
      </c>
      <c r="E939">
        <v>42</v>
      </c>
      <c r="G939">
        <f t="shared" si="114"/>
        <v>44</v>
      </c>
      <c r="H939">
        <f t="shared" si="115"/>
        <v>22</v>
      </c>
      <c r="I939">
        <f t="shared" si="116"/>
        <v>9</v>
      </c>
      <c r="J939">
        <f t="shared" si="117"/>
        <v>75</v>
      </c>
      <c r="K939">
        <f>RANK(J939,J$934:J$962,0)</f>
        <v>6</v>
      </c>
      <c r="L939" t="str">
        <f t="shared" si="118"/>
        <v>Grade 6 Girls Keheewin A</v>
      </c>
    </row>
    <row r="940" spans="1:12" ht="12.75">
      <c r="A940">
        <v>7</v>
      </c>
      <c r="B940" s="11" t="s">
        <v>31</v>
      </c>
      <c r="C940">
        <v>25</v>
      </c>
      <c r="D940">
        <v>26</v>
      </c>
      <c r="E940">
        <v>35</v>
      </c>
      <c r="G940">
        <f t="shared" si="114"/>
        <v>26</v>
      </c>
      <c r="H940">
        <f t="shared" si="115"/>
        <v>25</v>
      </c>
      <c r="I940">
        <f t="shared" si="116"/>
        <v>16</v>
      </c>
      <c r="J940">
        <f t="shared" si="117"/>
        <v>67</v>
      </c>
      <c r="K940">
        <f>RANK(J940,J$934:J$962,0)</f>
        <v>7</v>
      </c>
      <c r="L940" t="str">
        <f t="shared" si="118"/>
        <v>Grade 6 Girls Belgravia A</v>
      </c>
    </row>
    <row r="941" spans="1:12" ht="12.75">
      <c r="A941">
        <v>8</v>
      </c>
      <c r="B941" t="s">
        <v>9</v>
      </c>
      <c r="C941">
        <v>2</v>
      </c>
      <c r="D941">
        <v>47</v>
      </c>
      <c r="E941">
        <v>54</v>
      </c>
      <c r="G941">
        <f t="shared" si="114"/>
        <v>49</v>
      </c>
      <c r="H941">
        <f t="shared" si="115"/>
        <v>4</v>
      </c>
      <c r="I941">
        <f t="shared" si="116"/>
        <v>1</v>
      </c>
      <c r="J941">
        <f t="shared" si="117"/>
        <v>54</v>
      </c>
      <c r="K941">
        <f>RANK(J941,J$934:J$962,0)</f>
        <v>9</v>
      </c>
      <c r="L941" t="str">
        <f t="shared" si="118"/>
        <v>Grade 6 Girls Pine Street A</v>
      </c>
    </row>
    <row r="942" spans="1:12" ht="12.75">
      <c r="A942">
        <v>9</v>
      </c>
      <c r="B942" t="s">
        <v>16</v>
      </c>
      <c r="C942">
        <v>37</v>
      </c>
      <c r="D942">
        <v>38</v>
      </c>
      <c r="E942">
        <v>43</v>
      </c>
      <c r="G942">
        <f t="shared" si="114"/>
        <v>14</v>
      </c>
      <c r="H942">
        <f t="shared" si="115"/>
        <v>13</v>
      </c>
      <c r="I942">
        <f t="shared" si="116"/>
        <v>8</v>
      </c>
      <c r="J942">
        <f t="shared" si="117"/>
        <v>35</v>
      </c>
      <c r="K942">
        <f>RANK(J942,J$934:J$962,0)</f>
        <v>14</v>
      </c>
      <c r="L942" t="str">
        <f t="shared" si="118"/>
        <v>Grade 6 Girls Edmonton Christian West A</v>
      </c>
    </row>
    <row r="943" spans="1:12" ht="12.75">
      <c r="A943">
        <v>10</v>
      </c>
      <c r="B943" s="11" t="s">
        <v>51</v>
      </c>
      <c r="C943">
        <v>8</v>
      </c>
      <c r="D943">
        <v>39</v>
      </c>
      <c r="E943">
        <v>77</v>
      </c>
      <c r="G943">
        <f t="shared" si="114"/>
        <v>43</v>
      </c>
      <c r="H943">
        <f t="shared" si="115"/>
        <v>12</v>
      </c>
      <c r="I943">
        <f t="shared" si="116"/>
        <v>1</v>
      </c>
      <c r="J943">
        <f t="shared" si="117"/>
        <v>56</v>
      </c>
      <c r="K943">
        <f>RANK(J943,J$934:J$962,0)</f>
        <v>8</v>
      </c>
      <c r="L943" t="str">
        <f t="shared" si="118"/>
        <v>Grade 6 Girls Westbrook A</v>
      </c>
    </row>
    <row r="944" spans="1:12" ht="12.75">
      <c r="A944">
        <v>11</v>
      </c>
      <c r="B944" t="s">
        <v>11</v>
      </c>
      <c r="C944">
        <v>30</v>
      </c>
      <c r="D944">
        <v>31</v>
      </c>
      <c r="E944">
        <v>66</v>
      </c>
      <c r="G944">
        <f t="shared" si="114"/>
        <v>21</v>
      </c>
      <c r="H944">
        <f t="shared" si="115"/>
        <v>20</v>
      </c>
      <c r="I944">
        <f t="shared" si="116"/>
        <v>1</v>
      </c>
      <c r="J944">
        <f t="shared" si="117"/>
        <v>42</v>
      </c>
      <c r="K944">
        <f>RANK(J944,J$934:J$962,0)</f>
        <v>11</v>
      </c>
      <c r="L944" t="str">
        <f t="shared" si="118"/>
        <v>Grade 6 Girls Meadowlark Christian A</v>
      </c>
    </row>
    <row r="945" spans="1:12" ht="12.75">
      <c r="A945">
        <v>12</v>
      </c>
      <c r="B945" t="s">
        <v>80</v>
      </c>
      <c r="C945">
        <v>44</v>
      </c>
      <c r="D945">
        <v>49</v>
      </c>
      <c r="E945">
        <v>50</v>
      </c>
      <c r="G945">
        <f t="shared" si="114"/>
        <v>7</v>
      </c>
      <c r="H945">
        <f t="shared" si="115"/>
        <v>2</v>
      </c>
      <c r="I945">
        <f t="shared" si="116"/>
        <v>1</v>
      </c>
      <c r="J945">
        <f t="shared" si="117"/>
        <v>10</v>
      </c>
      <c r="K945">
        <f>RANK(J945,J$934:J$962,0)</f>
        <v>16</v>
      </c>
      <c r="L945" t="str">
        <f t="shared" si="118"/>
        <v>Grade 6 Girls Barrhead Elementary B</v>
      </c>
    </row>
    <row r="946" spans="1:12" ht="12.75">
      <c r="A946">
        <v>13</v>
      </c>
      <c r="B946" t="s">
        <v>10</v>
      </c>
      <c r="C946">
        <v>14</v>
      </c>
      <c r="D946">
        <v>71</v>
      </c>
      <c r="E946">
        <v>72</v>
      </c>
      <c r="G946">
        <f t="shared" si="114"/>
        <v>37</v>
      </c>
      <c r="H946">
        <f t="shared" si="115"/>
        <v>1</v>
      </c>
      <c r="I946">
        <f t="shared" si="116"/>
        <v>1</v>
      </c>
      <c r="J946">
        <f t="shared" si="117"/>
        <v>39</v>
      </c>
      <c r="K946">
        <f>RANK(J946,J$934:J$962,0)</f>
        <v>12</v>
      </c>
      <c r="L946" t="str">
        <f t="shared" si="118"/>
        <v>Grade 6 Girls Victoria A</v>
      </c>
    </row>
    <row r="947" spans="1:12" ht="12.75">
      <c r="A947">
        <v>14</v>
      </c>
      <c r="B947" t="s">
        <v>13</v>
      </c>
      <c r="C947">
        <v>17</v>
      </c>
      <c r="D947">
        <v>59</v>
      </c>
      <c r="E947">
        <v>88</v>
      </c>
      <c r="G947">
        <f t="shared" si="114"/>
        <v>34</v>
      </c>
      <c r="H947">
        <f t="shared" si="115"/>
        <v>1</v>
      </c>
      <c r="I947">
        <f t="shared" si="116"/>
        <v>1</v>
      </c>
      <c r="J947">
        <f t="shared" si="117"/>
        <v>36</v>
      </c>
      <c r="K947">
        <f>RANK(J947,J$934:J$962,0)</f>
        <v>13</v>
      </c>
      <c r="L947" t="str">
        <f t="shared" si="118"/>
        <v>Grade 6 Girls Michael A. Kostek A</v>
      </c>
    </row>
    <row r="948" spans="1:12" ht="12.75">
      <c r="A948">
        <v>15</v>
      </c>
      <c r="B948" t="s">
        <v>81</v>
      </c>
      <c r="C948">
        <v>56</v>
      </c>
      <c r="D948">
        <v>57</v>
      </c>
      <c r="E948">
        <v>58</v>
      </c>
      <c r="G948">
        <f t="shared" si="114"/>
        <v>1</v>
      </c>
      <c r="H948">
        <f t="shared" si="115"/>
        <v>1</v>
      </c>
      <c r="I948">
        <f t="shared" si="116"/>
        <v>1</v>
      </c>
      <c r="J948">
        <f t="shared" si="117"/>
        <v>3</v>
      </c>
      <c r="K948">
        <f>RANK(J948,J$934:J$962,0)</f>
        <v>20</v>
      </c>
      <c r="L948" t="str">
        <f t="shared" si="118"/>
        <v>Grade 6 Girls Barrhead Elementary C</v>
      </c>
    </row>
    <row r="949" spans="1:12" ht="12.75">
      <c r="A949">
        <v>16</v>
      </c>
      <c r="B949" t="s">
        <v>36</v>
      </c>
      <c r="C949">
        <v>46</v>
      </c>
      <c r="D949">
        <v>63</v>
      </c>
      <c r="E949">
        <v>73</v>
      </c>
      <c r="G949">
        <f t="shared" si="114"/>
        <v>5</v>
      </c>
      <c r="H949">
        <f t="shared" si="115"/>
        <v>1</v>
      </c>
      <c r="I949">
        <f t="shared" si="116"/>
        <v>1</v>
      </c>
      <c r="J949">
        <f t="shared" si="117"/>
        <v>7</v>
      </c>
      <c r="K949">
        <f>RANK(J949,J$934:J$962,0)</f>
        <v>18</v>
      </c>
      <c r="L949" t="str">
        <f t="shared" si="118"/>
        <v>Grade 6 Girls Parkallen B</v>
      </c>
    </row>
    <row r="950" spans="1:12" ht="12.75">
      <c r="A950">
        <v>17</v>
      </c>
      <c r="B950" t="s">
        <v>518</v>
      </c>
      <c r="C950">
        <v>53</v>
      </c>
      <c r="D950">
        <v>69</v>
      </c>
      <c r="E950">
        <v>76</v>
      </c>
      <c r="G950">
        <f t="shared" si="114"/>
        <v>1</v>
      </c>
      <c r="H950">
        <f t="shared" si="115"/>
        <v>1</v>
      </c>
      <c r="I950">
        <f t="shared" si="116"/>
        <v>1</v>
      </c>
      <c r="J950">
        <f t="shared" si="117"/>
        <v>3</v>
      </c>
      <c r="K950">
        <f>RANK(J950,J$934:J$962,0)</f>
        <v>20</v>
      </c>
      <c r="L950" t="str">
        <f t="shared" si="118"/>
        <v>Grade 6 Girls Holyrood B</v>
      </c>
    </row>
    <row r="951" spans="1:12" ht="12.75">
      <c r="A951">
        <v>18</v>
      </c>
      <c r="B951" s="11" t="s">
        <v>513</v>
      </c>
      <c r="C951">
        <v>20</v>
      </c>
      <c r="D951">
        <v>89</v>
      </c>
      <c r="E951">
        <v>100</v>
      </c>
      <c r="G951">
        <f t="shared" si="114"/>
        <v>31</v>
      </c>
      <c r="H951">
        <f t="shared" si="115"/>
        <v>1</v>
      </c>
      <c r="I951">
        <f t="shared" si="116"/>
        <v>1</v>
      </c>
      <c r="J951">
        <f t="shared" si="117"/>
        <v>33</v>
      </c>
      <c r="K951">
        <f>RANK(J951,J$934:J$962,0)</f>
        <v>15</v>
      </c>
      <c r="L951" t="str">
        <f t="shared" si="118"/>
        <v>Grade 6 Girls Aldergrove A</v>
      </c>
    </row>
    <row r="952" spans="1:12" ht="12.75">
      <c r="A952">
        <v>19</v>
      </c>
      <c r="B952" t="s">
        <v>38</v>
      </c>
      <c r="C952">
        <v>55</v>
      </c>
      <c r="D952">
        <v>68</v>
      </c>
      <c r="E952">
        <v>91</v>
      </c>
      <c r="G952">
        <f t="shared" si="114"/>
        <v>1</v>
      </c>
      <c r="H952">
        <f t="shared" si="115"/>
        <v>1</v>
      </c>
      <c r="I952">
        <f t="shared" si="116"/>
        <v>1</v>
      </c>
      <c r="J952">
        <f t="shared" si="117"/>
        <v>3</v>
      </c>
      <c r="K952">
        <f>RANK(J952,J$934:J$962,0)</f>
        <v>20</v>
      </c>
      <c r="L952" t="str">
        <f t="shared" si="118"/>
        <v>Grade 6 Girls Edmonton Christian West B</v>
      </c>
    </row>
    <row r="953" spans="1:12" ht="12.75">
      <c r="A953">
        <v>20</v>
      </c>
      <c r="B953" t="s">
        <v>4</v>
      </c>
      <c r="C953">
        <v>48</v>
      </c>
      <c r="D953">
        <v>67</v>
      </c>
      <c r="E953">
        <v>116</v>
      </c>
      <c r="G953">
        <f t="shared" si="114"/>
        <v>3</v>
      </c>
      <c r="H953">
        <f t="shared" si="115"/>
        <v>1</v>
      </c>
      <c r="I953">
        <f t="shared" si="116"/>
        <v>1</v>
      </c>
      <c r="J953">
        <f t="shared" si="117"/>
        <v>5</v>
      </c>
      <c r="K953">
        <f>RANK(J953,J$934:J$962,0)</f>
        <v>19</v>
      </c>
      <c r="L953" t="str">
        <f t="shared" si="118"/>
        <v>Grade 6 Girls Earl Buxton A</v>
      </c>
    </row>
    <row r="954" spans="1:12" ht="12.75">
      <c r="A954">
        <v>21</v>
      </c>
      <c r="B954" t="s">
        <v>62</v>
      </c>
      <c r="C954">
        <v>45</v>
      </c>
      <c r="D954">
        <v>94</v>
      </c>
      <c r="E954">
        <v>96</v>
      </c>
      <c r="G954">
        <f t="shared" si="114"/>
        <v>6</v>
      </c>
      <c r="H954">
        <f t="shared" si="115"/>
        <v>1</v>
      </c>
      <c r="I954">
        <f t="shared" si="116"/>
        <v>1</v>
      </c>
      <c r="J954">
        <f t="shared" si="117"/>
        <v>8</v>
      </c>
      <c r="K954">
        <f>RANK(J954,J$934:J$962,0)</f>
        <v>17</v>
      </c>
      <c r="L954" t="str">
        <f t="shared" si="118"/>
        <v>Grade 6 Girls Lynnwood A</v>
      </c>
    </row>
    <row r="955" spans="1:12" ht="12.75">
      <c r="A955">
        <v>22</v>
      </c>
      <c r="B955" t="s">
        <v>132</v>
      </c>
      <c r="C955">
        <v>65</v>
      </c>
      <c r="D955">
        <v>80</v>
      </c>
      <c r="E955">
        <v>99</v>
      </c>
      <c r="G955">
        <f t="shared" si="114"/>
        <v>1</v>
      </c>
      <c r="H955">
        <f t="shared" si="115"/>
        <v>1</v>
      </c>
      <c r="I955">
        <f t="shared" si="116"/>
        <v>1</v>
      </c>
      <c r="J955">
        <f t="shared" si="117"/>
        <v>3</v>
      </c>
      <c r="K955">
        <f>RANK(J955,J$934:J$962,0)</f>
        <v>20</v>
      </c>
      <c r="L955" t="str">
        <f t="shared" si="118"/>
        <v>Grade 6 Girls Lymburn School B</v>
      </c>
    </row>
    <row r="956" spans="1:12" ht="12.75">
      <c r="A956">
        <v>23</v>
      </c>
      <c r="B956" t="s">
        <v>2</v>
      </c>
      <c r="C956">
        <v>10</v>
      </c>
      <c r="D956">
        <v>108</v>
      </c>
      <c r="E956">
        <v>130</v>
      </c>
      <c r="G956">
        <f t="shared" si="114"/>
        <v>41</v>
      </c>
      <c r="H956">
        <f t="shared" si="115"/>
        <v>1</v>
      </c>
      <c r="I956">
        <f t="shared" si="116"/>
        <v>1</v>
      </c>
      <c r="J956">
        <f t="shared" si="117"/>
        <v>43</v>
      </c>
      <c r="K956">
        <f>RANK(J956,J$934:J$962,0)</f>
        <v>10</v>
      </c>
      <c r="L956" t="str">
        <f t="shared" si="118"/>
        <v>Grade 6 Girls Rio Terrace A</v>
      </c>
    </row>
    <row r="957" spans="1:12" ht="12.75">
      <c r="A957">
        <v>24</v>
      </c>
      <c r="B957" s="11" t="s">
        <v>33</v>
      </c>
      <c r="C957">
        <v>83</v>
      </c>
      <c r="D957">
        <v>85</v>
      </c>
      <c r="E957">
        <v>92</v>
      </c>
      <c r="G957">
        <f t="shared" si="114"/>
        <v>1</v>
      </c>
      <c r="H957">
        <f t="shared" si="115"/>
        <v>1</v>
      </c>
      <c r="I957">
        <f t="shared" si="116"/>
        <v>1</v>
      </c>
      <c r="J957">
        <f t="shared" si="117"/>
        <v>3</v>
      </c>
      <c r="K957">
        <f>RANK(J957,J$934:J$962,0)</f>
        <v>20</v>
      </c>
      <c r="L957" t="str">
        <f t="shared" si="118"/>
        <v>Grade 6 Girls Centennial A</v>
      </c>
    </row>
    <row r="958" spans="1:12" ht="12.75">
      <c r="A958">
        <v>25</v>
      </c>
      <c r="B958" t="s">
        <v>53</v>
      </c>
      <c r="C958">
        <v>64</v>
      </c>
      <c r="D958">
        <v>82</v>
      </c>
      <c r="E958">
        <v>118</v>
      </c>
      <c r="G958">
        <f t="shared" si="114"/>
        <v>1</v>
      </c>
      <c r="H958">
        <f t="shared" si="115"/>
        <v>1</v>
      </c>
      <c r="I958">
        <f t="shared" si="116"/>
        <v>1</v>
      </c>
      <c r="J958">
        <f t="shared" si="117"/>
        <v>3</v>
      </c>
      <c r="K958">
        <f>RANK(J958,J$934:J$962,0)</f>
        <v>20</v>
      </c>
      <c r="L958" t="str">
        <f t="shared" si="118"/>
        <v>Grade 6 Girls Patricia Heights A</v>
      </c>
    </row>
    <row r="959" spans="1:12" ht="12.75">
      <c r="A959">
        <v>26</v>
      </c>
      <c r="B959" t="s">
        <v>82</v>
      </c>
      <c r="C959">
        <v>70</v>
      </c>
      <c r="D959">
        <v>93</v>
      </c>
      <c r="E959">
        <v>102</v>
      </c>
      <c r="G959">
        <f t="shared" si="114"/>
        <v>1</v>
      </c>
      <c r="H959">
        <f t="shared" si="115"/>
        <v>1</v>
      </c>
      <c r="I959">
        <f t="shared" si="116"/>
        <v>1</v>
      </c>
      <c r="J959">
        <f t="shared" si="117"/>
        <v>3</v>
      </c>
      <c r="K959">
        <f>RANK(J959,J$934:J$962,0)</f>
        <v>20</v>
      </c>
      <c r="L959" t="str">
        <f t="shared" si="118"/>
        <v>Grade 6 Girls Barrhead Elementary D</v>
      </c>
    </row>
    <row r="960" spans="1:12" ht="12.75">
      <c r="A960">
        <v>27</v>
      </c>
      <c r="B960" t="s">
        <v>21</v>
      </c>
      <c r="C960">
        <v>78</v>
      </c>
      <c r="D960">
        <v>98</v>
      </c>
      <c r="E960">
        <v>112</v>
      </c>
      <c r="G960">
        <f t="shared" si="114"/>
        <v>1</v>
      </c>
      <c r="H960">
        <f t="shared" si="115"/>
        <v>1</v>
      </c>
      <c r="I960">
        <f t="shared" si="116"/>
        <v>1</v>
      </c>
      <c r="J960">
        <f t="shared" si="117"/>
        <v>3</v>
      </c>
      <c r="K960">
        <f>RANK(J960,J$934:J$962,0)</f>
        <v>20</v>
      </c>
      <c r="L960" t="str">
        <f t="shared" si="118"/>
        <v>Grade 6 Girls Pine Street B</v>
      </c>
    </row>
    <row r="961" spans="1:12" ht="12.75">
      <c r="A961">
        <v>28</v>
      </c>
      <c r="B961" t="s">
        <v>50</v>
      </c>
      <c r="C961">
        <v>75</v>
      </c>
      <c r="D961">
        <v>104</v>
      </c>
      <c r="E961">
        <v>115</v>
      </c>
      <c r="G961">
        <f t="shared" si="114"/>
        <v>1</v>
      </c>
      <c r="H961">
        <f t="shared" si="115"/>
        <v>1</v>
      </c>
      <c r="I961">
        <f t="shared" si="116"/>
        <v>1</v>
      </c>
      <c r="J961">
        <f t="shared" si="117"/>
        <v>3</v>
      </c>
      <c r="K961">
        <f>RANK(J961,J$934:J$962,0)</f>
        <v>20</v>
      </c>
      <c r="L961" t="str">
        <f t="shared" si="118"/>
        <v>Grade 6 Girls Parkallen C</v>
      </c>
    </row>
    <row r="962" spans="1:12" ht="12.75">
      <c r="A962">
        <v>29</v>
      </c>
      <c r="B962" t="s">
        <v>143</v>
      </c>
      <c r="C962">
        <v>106</v>
      </c>
      <c r="D962">
        <v>125</v>
      </c>
      <c r="E962">
        <v>126</v>
      </c>
      <c r="G962">
        <f t="shared" si="114"/>
        <v>1</v>
      </c>
      <c r="H962">
        <f t="shared" si="115"/>
        <v>1</v>
      </c>
      <c r="I962">
        <f t="shared" si="116"/>
        <v>1</v>
      </c>
      <c r="J962">
        <f t="shared" si="117"/>
        <v>3</v>
      </c>
      <c r="K962">
        <f>RANK(J962,J$934:J$962,0)</f>
        <v>20</v>
      </c>
      <c r="L962" t="str">
        <f t="shared" si="118"/>
        <v>Grade 6 Girls Malcolm Tweddle A</v>
      </c>
    </row>
    <row r="963" spans="10:12" ht="12.75">
      <c r="J963">
        <f>SUM(J934:J962)</f>
        <v>1014</v>
      </c>
      <c r="L963" s="1" t="s">
        <v>525</v>
      </c>
    </row>
    <row r="964" ht="12.75">
      <c r="L964" s="1"/>
    </row>
    <row r="965" ht="12.75">
      <c r="A965" s="1" t="s">
        <v>511</v>
      </c>
    </row>
    <row r="966" spans="1:12" ht="12.75">
      <c r="A966">
        <v>1</v>
      </c>
      <c r="B966" t="s">
        <v>79</v>
      </c>
      <c r="C966">
        <v>6</v>
      </c>
      <c r="D966">
        <v>7</v>
      </c>
      <c r="E966">
        <v>11</v>
      </c>
      <c r="G966">
        <f>IF(C966&lt;51,51-C966,1)</f>
        <v>45</v>
      </c>
      <c r="H966">
        <f>IF(D966&lt;51,51-D966,1)</f>
        <v>44</v>
      </c>
      <c r="I966">
        <f>IF(E966&lt;51,51-E966,1)</f>
        <v>40</v>
      </c>
      <c r="J966">
        <f>SUM(G966:I966)</f>
        <v>129</v>
      </c>
      <c r="K966">
        <f>RANK(J966,J$966:J$989,0)</f>
        <v>1</v>
      </c>
      <c r="L966" t="str">
        <f>CONCATENATE("Grade 6 Boys ",B966)</f>
        <v>Grade 6 Boys Keheewin A</v>
      </c>
    </row>
    <row r="967" spans="1:12" ht="12.75">
      <c r="A967">
        <v>2</v>
      </c>
      <c r="B967" s="11" t="s">
        <v>6</v>
      </c>
      <c r="C967">
        <v>8</v>
      </c>
      <c r="D967">
        <v>12</v>
      </c>
      <c r="E967">
        <v>18</v>
      </c>
      <c r="G967">
        <f aca="true" t="shared" si="119" ref="G967:G989">IF(C967&lt;51,51-C967,1)</f>
        <v>43</v>
      </c>
      <c r="H967">
        <f aca="true" t="shared" si="120" ref="H967:H989">IF(D967&lt;51,51-D967,1)</f>
        <v>39</v>
      </c>
      <c r="I967">
        <f aca="true" t="shared" si="121" ref="I967:I989">IF(E967&lt;51,51-E967,1)</f>
        <v>33</v>
      </c>
      <c r="J967">
        <f aca="true" t="shared" si="122" ref="J967:J989">SUM(G967:I967)</f>
        <v>115</v>
      </c>
      <c r="K967">
        <f>RANK(J967,J$966:J$989,0)</f>
        <v>2</v>
      </c>
      <c r="L967" t="str">
        <f aca="true" t="shared" si="123" ref="L967:L989">CONCATENATE("Grade 6 Boys ",B967)</f>
        <v>Grade 6 Boys Strathcona Christian Ac A</v>
      </c>
    </row>
    <row r="968" spans="1:12" ht="12.75">
      <c r="A968">
        <v>3</v>
      </c>
      <c r="B968" t="s">
        <v>5</v>
      </c>
      <c r="C968">
        <v>5</v>
      </c>
      <c r="D968">
        <v>13</v>
      </c>
      <c r="E968">
        <v>25</v>
      </c>
      <c r="G968">
        <f t="shared" si="119"/>
        <v>46</v>
      </c>
      <c r="H968">
        <f t="shared" si="120"/>
        <v>38</v>
      </c>
      <c r="I968">
        <f t="shared" si="121"/>
        <v>26</v>
      </c>
      <c r="J968">
        <f t="shared" si="122"/>
        <v>110</v>
      </c>
      <c r="K968">
        <f>RANK(J968,J$966:J$989,0)</f>
        <v>3</v>
      </c>
      <c r="L968" t="str">
        <f t="shared" si="123"/>
        <v>Grade 6 Boys Parkallen A</v>
      </c>
    </row>
    <row r="969" spans="1:12" ht="12.75">
      <c r="A969">
        <v>4</v>
      </c>
      <c r="B969" t="s">
        <v>34</v>
      </c>
      <c r="C969">
        <v>1</v>
      </c>
      <c r="D969">
        <v>10</v>
      </c>
      <c r="E969">
        <v>35</v>
      </c>
      <c r="G969">
        <f t="shared" si="119"/>
        <v>50</v>
      </c>
      <c r="H969">
        <f t="shared" si="120"/>
        <v>41</v>
      </c>
      <c r="I969">
        <f t="shared" si="121"/>
        <v>16</v>
      </c>
      <c r="J969">
        <f t="shared" si="122"/>
        <v>107</v>
      </c>
      <c r="K969">
        <f>RANK(J969,J$966:J$989,0)</f>
        <v>4</v>
      </c>
      <c r="L969" t="str">
        <f t="shared" si="123"/>
        <v>Grade 6 Boys George H. Luck A</v>
      </c>
    </row>
    <row r="970" spans="1:12" ht="12.75">
      <c r="A970">
        <v>5</v>
      </c>
      <c r="B970" t="s">
        <v>13</v>
      </c>
      <c r="C970">
        <v>16</v>
      </c>
      <c r="D970">
        <v>22</v>
      </c>
      <c r="E970">
        <v>32</v>
      </c>
      <c r="G970">
        <f t="shared" si="119"/>
        <v>35</v>
      </c>
      <c r="H970">
        <f t="shared" si="120"/>
        <v>29</v>
      </c>
      <c r="I970">
        <f t="shared" si="121"/>
        <v>19</v>
      </c>
      <c r="J970">
        <f t="shared" si="122"/>
        <v>83</v>
      </c>
      <c r="K970">
        <f>RANK(J970,J$966:J$989,0)</f>
        <v>5</v>
      </c>
      <c r="L970" t="str">
        <f t="shared" si="123"/>
        <v>Grade 6 Boys Michael A. Kostek A</v>
      </c>
    </row>
    <row r="971" spans="1:12" ht="12.75">
      <c r="A971">
        <v>6</v>
      </c>
      <c r="B971" t="s">
        <v>2</v>
      </c>
      <c r="C971">
        <v>14</v>
      </c>
      <c r="D971">
        <v>20</v>
      </c>
      <c r="E971">
        <v>36</v>
      </c>
      <c r="G971">
        <f t="shared" si="119"/>
        <v>37</v>
      </c>
      <c r="H971">
        <f t="shared" si="120"/>
        <v>31</v>
      </c>
      <c r="I971">
        <f t="shared" si="121"/>
        <v>15</v>
      </c>
      <c r="J971">
        <f t="shared" si="122"/>
        <v>83</v>
      </c>
      <c r="K971">
        <f>RANK(J971,J$966:J$989,0)</f>
        <v>5</v>
      </c>
      <c r="L971" t="str">
        <f t="shared" si="123"/>
        <v>Grade 6 Boys Rio Terrace A</v>
      </c>
    </row>
    <row r="972" spans="1:12" ht="12.75">
      <c r="A972">
        <v>7</v>
      </c>
      <c r="B972" t="s">
        <v>129</v>
      </c>
      <c r="C972">
        <v>9</v>
      </c>
      <c r="D972">
        <v>29</v>
      </c>
      <c r="E972">
        <v>47</v>
      </c>
      <c r="G972">
        <f t="shared" si="119"/>
        <v>42</v>
      </c>
      <c r="H972">
        <f t="shared" si="120"/>
        <v>22</v>
      </c>
      <c r="I972">
        <f t="shared" si="121"/>
        <v>4</v>
      </c>
      <c r="J972">
        <f t="shared" si="122"/>
        <v>68</v>
      </c>
      <c r="K972">
        <f>RANK(J972,J$966:J$989,0)</f>
        <v>7</v>
      </c>
      <c r="L972" t="str">
        <f t="shared" si="123"/>
        <v>Grade 6 Boys Holyrood A</v>
      </c>
    </row>
    <row r="973" spans="1:12" ht="12.75">
      <c r="A973">
        <v>8</v>
      </c>
      <c r="B973" t="s">
        <v>102</v>
      </c>
      <c r="C973">
        <v>2</v>
      </c>
      <c r="D973">
        <v>40</v>
      </c>
      <c r="E973">
        <v>69</v>
      </c>
      <c r="G973">
        <f t="shared" si="119"/>
        <v>49</v>
      </c>
      <c r="H973">
        <f t="shared" si="120"/>
        <v>11</v>
      </c>
      <c r="I973">
        <f t="shared" si="121"/>
        <v>1</v>
      </c>
      <c r="J973">
        <f t="shared" si="122"/>
        <v>61</v>
      </c>
      <c r="K973">
        <f>RANK(J973,J$966:J$989,0)</f>
        <v>8</v>
      </c>
      <c r="L973" t="str">
        <f t="shared" si="123"/>
        <v>Grade 6 Boys George P. Nicholson A</v>
      </c>
    </row>
    <row r="974" spans="1:12" ht="12.75">
      <c r="A974">
        <v>9</v>
      </c>
      <c r="B974" t="s">
        <v>26</v>
      </c>
      <c r="C974">
        <v>26</v>
      </c>
      <c r="D974">
        <v>38</v>
      </c>
      <c r="E974">
        <v>55</v>
      </c>
      <c r="G974">
        <f t="shared" si="119"/>
        <v>25</v>
      </c>
      <c r="H974">
        <f t="shared" si="120"/>
        <v>13</v>
      </c>
      <c r="I974">
        <f t="shared" si="121"/>
        <v>1</v>
      </c>
      <c r="J974">
        <f t="shared" si="122"/>
        <v>39</v>
      </c>
      <c r="K974">
        <f>RANK(J974,J$966:J$989,0)</f>
        <v>10</v>
      </c>
      <c r="L974" t="str">
        <f t="shared" si="123"/>
        <v>Grade 6 Boys Win Ferguson A</v>
      </c>
    </row>
    <row r="975" spans="1:12" ht="12.75">
      <c r="A975">
        <v>10</v>
      </c>
      <c r="B975" s="11" t="s">
        <v>71</v>
      </c>
      <c r="C975">
        <v>33</v>
      </c>
      <c r="D975">
        <v>48</v>
      </c>
      <c r="E975">
        <v>49</v>
      </c>
      <c r="G975">
        <f t="shared" si="119"/>
        <v>18</v>
      </c>
      <c r="H975">
        <f t="shared" si="120"/>
        <v>3</v>
      </c>
      <c r="I975">
        <f t="shared" si="121"/>
        <v>2</v>
      </c>
      <c r="J975">
        <f t="shared" si="122"/>
        <v>23</v>
      </c>
      <c r="K975">
        <f>RANK(J975,J$966:J$989,0)</f>
        <v>13</v>
      </c>
      <c r="L975" t="str">
        <f t="shared" si="123"/>
        <v>Grade 6 Boys Barrhead Elementary A</v>
      </c>
    </row>
    <row r="976" spans="1:12" ht="12.75">
      <c r="A976">
        <v>11</v>
      </c>
      <c r="B976" t="s">
        <v>36</v>
      </c>
      <c r="C976">
        <v>37</v>
      </c>
      <c r="D976">
        <v>50</v>
      </c>
      <c r="E976">
        <v>53</v>
      </c>
      <c r="G976">
        <f t="shared" si="119"/>
        <v>14</v>
      </c>
      <c r="H976">
        <f t="shared" si="120"/>
        <v>1</v>
      </c>
      <c r="I976">
        <f t="shared" si="121"/>
        <v>1</v>
      </c>
      <c r="J976">
        <f t="shared" si="122"/>
        <v>16</v>
      </c>
      <c r="K976">
        <f>RANK(J976,J$966:J$989,0)</f>
        <v>17</v>
      </c>
      <c r="L976" t="str">
        <f t="shared" si="123"/>
        <v>Grade 6 Boys Parkallen B</v>
      </c>
    </row>
    <row r="977" spans="1:12" ht="12.75">
      <c r="A977">
        <v>12</v>
      </c>
      <c r="B977" t="s">
        <v>33</v>
      </c>
      <c r="C977">
        <v>23</v>
      </c>
      <c r="D977">
        <v>41</v>
      </c>
      <c r="E977">
        <v>76</v>
      </c>
      <c r="G977">
        <f t="shared" si="119"/>
        <v>28</v>
      </c>
      <c r="H977">
        <f t="shared" si="120"/>
        <v>10</v>
      </c>
      <c r="I977">
        <f t="shared" si="121"/>
        <v>1</v>
      </c>
      <c r="J977">
        <f t="shared" si="122"/>
        <v>39</v>
      </c>
      <c r="K977">
        <f>RANK(J977,J$966:J$989,0)</f>
        <v>10</v>
      </c>
      <c r="L977" t="str">
        <f t="shared" si="123"/>
        <v>Grade 6 Boys Centennial A</v>
      </c>
    </row>
    <row r="978" spans="1:12" ht="12.75">
      <c r="A978">
        <v>13</v>
      </c>
      <c r="B978" s="11" t="s">
        <v>1</v>
      </c>
      <c r="C978">
        <v>24</v>
      </c>
      <c r="D978">
        <v>28</v>
      </c>
      <c r="E978">
        <v>90</v>
      </c>
      <c r="G978">
        <f t="shared" si="119"/>
        <v>27</v>
      </c>
      <c r="H978">
        <f t="shared" si="120"/>
        <v>23</v>
      </c>
      <c r="I978">
        <f t="shared" si="121"/>
        <v>1</v>
      </c>
      <c r="J978">
        <f t="shared" si="122"/>
        <v>51</v>
      </c>
      <c r="K978">
        <f>RANK(J978,J$966:J$989,0)</f>
        <v>9</v>
      </c>
      <c r="L978" t="str">
        <f t="shared" si="123"/>
        <v>Grade 6 Boys Windsor Park A</v>
      </c>
    </row>
    <row r="979" spans="1:12" ht="12.75">
      <c r="A979">
        <v>14</v>
      </c>
      <c r="B979" t="s">
        <v>52</v>
      </c>
      <c r="C979">
        <v>31</v>
      </c>
      <c r="D979">
        <v>51</v>
      </c>
      <c r="E979">
        <v>62</v>
      </c>
      <c r="G979">
        <f t="shared" si="119"/>
        <v>20</v>
      </c>
      <c r="H979">
        <f t="shared" si="120"/>
        <v>1</v>
      </c>
      <c r="I979">
        <f t="shared" si="121"/>
        <v>1</v>
      </c>
      <c r="J979">
        <f t="shared" si="122"/>
        <v>22</v>
      </c>
      <c r="K979">
        <f>RANK(J979,J$966:J$989,0)</f>
        <v>15</v>
      </c>
      <c r="L979" t="str">
        <f t="shared" si="123"/>
        <v>Grade 6 Boys Wes Hosford A</v>
      </c>
    </row>
    <row r="980" spans="1:12" ht="12.75">
      <c r="A980">
        <v>15</v>
      </c>
      <c r="B980" t="s">
        <v>53</v>
      </c>
      <c r="C980">
        <v>30</v>
      </c>
      <c r="D980">
        <v>54</v>
      </c>
      <c r="E980">
        <v>60</v>
      </c>
      <c r="G980">
        <f t="shared" si="119"/>
        <v>21</v>
      </c>
      <c r="H980">
        <f t="shared" si="120"/>
        <v>1</v>
      </c>
      <c r="I980">
        <f t="shared" si="121"/>
        <v>1</v>
      </c>
      <c r="J980">
        <f t="shared" si="122"/>
        <v>23</v>
      </c>
      <c r="K980">
        <f>RANK(J980,J$966:J$989,0)</f>
        <v>13</v>
      </c>
      <c r="L980" t="str">
        <f t="shared" si="123"/>
        <v>Grade 6 Boys Patricia Heights A</v>
      </c>
    </row>
    <row r="981" spans="1:12" ht="12.75">
      <c r="A981">
        <v>16</v>
      </c>
      <c r="B981" s="11" t="s">
        <v>108</v>
      </c>
      <c r="C981">
        <v>27</v>
      </c>
      <c r="D981">
        <v>57</v>
      </c>
      <c r="E981">
        <v>67</v>
      </c>
      <c r="G981">
        <f t="shared" si="119"/>
        <v>24</v>
      </c>
      <c r="H981">
        <f t="shared" si="120"/>
        <v>1</v>
      </c>
      <c r="I981">
        <f t="shared" si="121"/>
        <v>1</v>
      </c>
      <c r="J981">
        <f t="shared" si="122"/>
        <v>26</v>
      </c>
      <c r="K981">
        <f>RANK(J981,J$966:J$989,0)</f>
        <v>12</v>
      </c>
      <c r="L981" t="str">
        <f t="shared" si="123"/>
        <v>Grade 6 Boys Steinhauer A</v>
      </c>
    </row>
    <row r="982" spans="1:12" ht="12.75">
      <c r="A982">
        <v>17</v>
      </c>
      <c r="B982" t="s">
        <v>20</v>
      </c>
      <c r="C982">
        <v>34</v>
      </c>
      <c r="D982">
        <v>59</v>
      </c>
      <c r="E982">
        <v>63</v>
      </c>
      <c r="G982">
        <f t="shared" si="119"/>
        <v>17</v>
      </c>
      <c r="H982">
        <f t="shared" si="120"/>
        <v>1</v>
      </c>
      <c r="I982">
        <f t="shared" si="121"/>
        <v>1</v>
      </c>
      <c r="J982">
        <f t="shared" si="122"/>
        <v>19</v>
      </c>
      <c r="K982">
        <f>RANK(J982,J$966:J$989,0)</f>
        <v>16</v>
      </c>
      <c r="L982" t="str">
        <f t="shared" si="123"/>
        <v>Grade 6 Boys Michael A. Kostek B</v>
      </c>
    </row>
    <row r="983" spans="1:12" ht="12.75">
      <c r="A983">
        <v>18</v>
      </c>
      <c r="B983" t="s">
        <v>37</v>
      </c>
      <c r="C983">
        <v>43</v>
      </c>
      <c r="D983">
        <v>79</v>
      </c>
      <c r="E983">
        <v>91</v>
      </c>
      <c r="G983">
        <f t="shared" si="119"/>
        <v>8</v>
      </c>
      <c r="H983">
        <f t="shared" si="120"/>
        <v>1</v>
      </c>
      <c r="I983">
        <f t="shared" si="121"/>
        <v>1</v>
      </c>
      <c r="J983">
        <f t="shared" si="122"/>
        <v>10</v>
      </c>
      <c r="K983">
        <f>RANK(J983,J$966:J$989,0)</f>
        <v>18</v>
      </c>
      <c r="L983" t="str">
        <f t="shared" si="123"/>
        <v>Grade 6 Boys George H. Luck B</v>
      </c>
    </row>
    <row r="984" spans="1:12" ht="12.75">
      <c r="A984">
        <v>19</v>
      </c>
      <c r="B984" t="s">
        <v>7</v>
      </c>
      <c r="C984">
        <v>66</v>
      </c>
      <c r="D984">
        <v>78</v>
      </c>
      <c r="E984">
        <v>83</v>
      </c>
      <c r="G984">
        <f t="shared" si="119"/>
        <v>1</v>
      </c>
      <c r="H984">
        <f t="shared" si="120"/>
        <v>1</v>
      </c>
      <c r="I984">
        <f t="shared" si="121"/>
        <v>1</v>
      </c>
      <c r="J984">
        <f t="shared" si="122"/>
        <v>3</v>
      </c>
      <c r="K984">
        <f>RANK(J984,J$966:J$989,0)</f>
        <v>19</v>
      </c>
      <c r="L984" t="str">
        <f t="shared" si="123"/>
        <v>Grade 6 Boys Rio Terrace B</v>
      </c>
    </row>
    <row r="985" spans="1:12" ht="12.75">
      <c r="A985">
        <v>20</v>
      </c>
      <c r="B985" t="s">
        <v>518</v>
      </c>
      <c r="C985">
        <v>58</v>
      </c>
      <c r="D985">
        <v>77</v>
      </c>
      <c r="E985">
        <v>98</v>
      </c>
      <c r="G985">
        <f t="shared" si="119"/>
        <v>1</v>
      </c>
      <c r="H985">
        <f t="shared" si="120"/>
        <v>1</v>
      </c>
      <c r="I985">
        <f t="shared" si="121"/>
        <v>1</v>
      </c>
      <c r="J985">
        <f t="shared" si="122"/>
        <v>3</v>
      </c>
      <c r="K985">
        <f>RANK(J985,J$966:J$989,0)</f>
        <v>19</v>
      </c>
      <c r="L985" t="str">
        <f t="shared" si="123"/>
        <v>Grade 6 Boys Holyrood B</v>
      </c>
    </row>
    <row r="986" spans="1:12" ht="12.75">
      <c r="A986">
        <v>21</v>
      </c>
      <c r="B986" t="s">
        <v>50</v>
      </c>
      <c r="C986">
        <v>80</v>
      </c>
      <c r="D986">
        <v>82</v>
      </c>
      <c r="E986">
        <v>87</v>
      </c>
      <c r="G986">
        <f t="shared" si="119"/>
        <v>1</v>
      </c>
      <c r="H986">
        <f t="shared" si="120"/>
        <v>1</v>
      </c>
      <c r="I986">
        <f t="shared" si="121"/>
        <v>1</v>
      </c>
      <c r="J986">
        <f t="shared" si="122"/>
        <v>3</v>
      </c>
      <c r="K986">
        <f>RANK(J986,J$966:J$989,0)</f>
        <v>19</v>
      </c>
      <c r="L986" t="str">
        <f t="shared" si="123"/>
        <v>Grade 6 Boys Parkallen C</v>
      </c>
    </row>
    <row r="987" spans="1:12" ht="12.75">
      <c r="A987">
        <v>22</v>
      </c>
      <c r="B987" t="s">
        <v>58</v>
      </c>
      <c r="C987">
        <v>75</v>
      </c>
      <c r="D987">
        <v>81</v>
      </c>
      <c r="E987">
        <v>96</v>
      </c>
      <c r="G987">
        <f t="shared" si="119"/>
        <v>1</v>
      </c>
      <c r="H987">
        <f t="shared" si="120"/>
        <v>1</v>
      </c>
      <c r="I987">
        <f t="shared" si="121"/>
        <v>1</v>
      </c>
      <c r="J987">
        <f t="shared" si="122"/>
        <v>3</v>
      </c>
      <c r="K987">
        <f>RANK(J987,J$966:J$989,0)</f>
        <v>19</v>
      </c>
      <c r="L987" t="str">
        <f t="shared" si="123"/>
        <v>Grade 6 Boys Patricia Heights B</v>
      </c>
    </row>
    <row r="988" spans="1:12" ht="12.75">
      <c r="A988">
        <v>23</v>
      </c>
      <c r="B988" s="11" t="s">
        <v>110</v>
      </c>
      <c r="C988">
        <v>88</v>
      </c>
      <c r="D988">
        <v>103</v>
      </c>
      <c r="E988">
        <v>111</v>
      </c>
      <c r="G988">
        <f t="shared" si="119"/>
        <v>1</v>
      </c>
      <c r="H988">
        <f t="shared" si="120"/>
        <v>1</v>
      </c>
      <c r="I988">
        <f t="shared" si="121"/>
        <v>1</v>
      </c>
      <c r="J988">
        <f t="shared" si="122"/>
        <v>3</v>
      </c>
      <c r="K988">
        <f>RANK(J988,J$966:J$989,0)</f>
        <v>19</v>
      </c>
      <c r="L988" t="str">
        <f t="shared" si="123"/>
        <v>Grade 6 Boys Crawford Plains A</v>
      </c>
    </row>
    <row r="989" spans="1:12" ht="12.75">
      <c r="A989">
        <v>24</v>
      </c>
      <c r="B989" s="11" t="s">
        <v>140</v>
      </c>
      <c r="C989">
        <v>104</v>
      </c>
      <c r="D989">
        <v>106</v>
      </c>
      <c r="E989">
        <v>112</v>
      </c>
      <c r="G989">
        <f t="shared" si="119"/>
        <v>1</v>
      </c>
      <c r="H989">
        <f t="shared" si="120"/>
        <v>1</v>
      </c>
      <c r="I989">
        <f t="shared" si="121"/>
        <v>1</v>
      </c>
      <c r="J989">
        <f t="shared" si="122"/>
        <v>3</v>
      </c>
      <c r="K989">
        <f>RANK(J989,J$966:J$989,0)</f>
        <v>19</v>
      </c>
      <c r="L989" t="str">
        <f t="shared" si="123"/>
        <v>Grade 6 Boys Edmonton Khalsa School A</v>
      </c>
    </row>
    <row r="990" spans="10:12" ht="12.75">
      <c r="J990">
        <f>SUM(J966:J989)</f>
        <v>1042</v>
      </c>
      <c r="L990" s="1" t="s">
        <v>526</v>
      </c>
    </row>
  </sheetData>
  <sheetProtection/>
  <printOptions gridLines="1"/>
  <pageMargins left="0.4724409448818898" right="0.4724409448818898" top="0.984251968503937" bottom="0.984251968503937" header="0.5118110236220472" footer="0.5118110236220472"/>
  <pageSetup horizontalDpi="1200" verticalDpi="1200" orientation="landscape" pageOrder="overThenDown" r:id="rId1"/>
  <headerFooter alignWithMargins="0">
    <oddHeader>&amp;LEdmonton Harriers&amp;R2010 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tabSelected="1" zoomScalePageLayoutView="0" workbookViewId="0" topLeftCell="A1">
      <pane ySplit="1125" topLeftCell="A3" activePane="bottomLeft" state="split"/>
      <selection pane="topLeft" activeCell="A1" sqref="A1"/>
      <selection pane="bottomLeft" activeCell="A3" sqref="A3"/>
    </sheetView>
  </sheetViews>
  <sheetFormatPr defaultColWidth="9.140625" defaultRowHeight="12.75"/>
  <cols>
    <col min="1" max="1" width="37.00390625" style="0" bestFit="1" customWidth="1"/>
    <col min="5" max="5" width="5.00390625" style="0" bestFit="1" customWidth="1"/>
  </cols>
  <sheetData>
    <row r="1" ht="18">
      <c r="A1" s="4" t="s">
        <v>91</v>
      </c>
    </row>
    <row r="2" spans="1:4" ht="25.5">
      <c r="A2" s="5" t="s">
        <v>0</v>
      </c>
      <c r="B2" s="3" t="s">
        <v>502</v>
      </c>
      <c r="C2" s="3" t="s">
        <v>90</v>
      </c>
      <c r="D2" s="7" t="s">
        <v>503</v>
      </c>
    </row>
    <row r="3" spans="1:4" ht="12.75">
      <c r="A3" t="s">
        <v>260</v>
      </c>
      <c r="B3">
        <f>SUMIF('Team Points Summary'!L:L,'Point Totals by Grade-Gender'!A3,'Team Points Summary'!J:J)</f>
        <v>416</v>
      </c>
      <c r="C3">
        <f>RANK(B3,B$3:B$52,0)</f>
        <v>1</v>
      </c>
      <c r="D3">
        <f>COUNTIF('Team Points Summary'!L:L,'Point Totals by Grade-Gender'!A3)</f>
        <v>3</v>
      </c>
    </row>
    <row r="4" spans="1:4" ht="12.75">
      <c r="A4" t="s">
        <v>248</v>
      </c>
      <c r="B4">
        <f>SUMIF('Team Points Summary'!L:L,'Point Totals by Grade-Gender'!A4,'Team Points Summary'!J:J)</f>
        <v>364</v>
      </c>
      <c r="C4">
        <f>RANK(B4,B$3:B$52,0)</f>
        <v>2</v>
      </c>
      <c r="D4">
        <f>COUNTIF('Team Points Summary'!L:L,'Point Totals by Grade-Gender'!A4)</f>
        <v>3</v>
      </c>
    </row>
    <row r="5" spans="1:4" ht="12.75">
      <c r="A5" t="s">
        <v>261</v>
      </c>
      <c r="B5">
        <f>SUMIF('Team Points Summary'!L:L,'Point Totals by Grade-Gender'!A5,'Team Points Summary'!J:J)</f>
        <v>317</v>
      </c>
      <c r="C5">
        <f>RANK(B5,B$3:B$52,0)</f>
        <v>3</v>
      </c>
      <c r="D5">
        <f>COUNTIF('Team Points Summary'!L:L,'Point Totals by Grade-Gender'!A5)</f>
        <v>3</v>
      </c>
    </row>
    <row r="6" spans="1:4" ht="12.75">
      <c r="A6" t="s">
        <v>253</v>
      </c>
      <c r="B6">
        <f>SUMIF('Team Points Summary'!L:L,'Point Totals by Grade-Gender'!A6,'Team Points Summary'!J:J)</f>
        <v>295</v>
      </c>
      <c r="C6">
        <f>RANK(B6,B$3:B$52,0)</f>
        <v>4</v>
      </c>
      <c r="D6">
        <f>COUNTIF('Team Points Summary'!L:L,'Point Totals by Grade-Gender'!A6)</f>
        <v>3</v>
      </c>
    </row>
    <row r="7" spans="1:4" ht="12.75">
      <c r="A7" t="s">
        <v>225</v>
      </c>
      <c r="B7">
        <f>SUMIF('Team Points Summary'!L:L,'Point Totals by Grade-Gender'!A7,'Team Points Summary'!J:J)</f>
        <v>276</v>
      </c>
      <c r="C7">
        <f>RANK(B7,B$3:B$52,0)</f>
        <v>5</v>
      </c>
      <c r="D7">
        <f>COUNTIF('Team Points Summary'!L:L,'Point Totals by Grade-Gender'!A7)</f>
        <v>3</v>
      </c>
    </row>
    <row r="8" spans="1:4" ht="12.75">
      <c r="A8" t="s">
        <v>249</v>
      </c>
      <c r="B8">
        <f>SUMIF('Team Points Summary'!L:L,'Point Totals by Grade-Gender'!A8,'Team Points Summary'!J:J)</f>
        <v>219</v>
      </c>
      <c r="C8">
        <f>RANK(B8,B$3:B$52,0)</f>
        <v>6</v>
      </c>
      <c r="D8">
        <f>COUNTIF('Team Points Summary'!L:L,'Point Totals by Grade-Gender'!A8)</f>
        <v>3</v>
      </c>
    </row>
    <row r="9" spans="1:4" ht="12.75">
      <c r="A9" t="s">
        <v>246</v>
      </c>
      <c r="B9">
        <f>SUMIF('Team Points Summary'!L:L,'Point Totals by Grade-Gender'!A9,'Team Points Summary'!J:J)</f>
        <v>215</v>
      </c>
      <c r="C9">
        <f>RANK(B9,B$3:B$52,0)</f>
        <v>7</v>
      </c>
      <c r="D9">
        <f>COUNTIF('Team Points Summary'!L:L,'Point Totals by Grade-Gender'!A9)</f>
        <v>3</v>
      </c>
    </row>
    <row r="10" spans="1:4" ht="12.75">
      <c r="A10" t="s">
        <v>239</v>
      </c>
      <c r="B10">
        <f>SUMIF('Team Points Summary'!L:L,'Point Totals by Grade-Gender'!A10,'Team Points Summary'!J:J)</f>
        <v>200</v>
      </c>
      <c r="C10">
        <f>RANK(B10,B$3:B$52,0)</f>
        <v>8</v>
      </c>
      <c r="D10">
        <f>COUNTIF('Team Points Summary'!L:L,'Point Totals by Grade-Gender'!A10)</f>
        <v>3</v>
      </c>
    </row>
    <row r="11" spans="1:4" ht="12.75">
      <c r="A11" t="s">
        <v>245</v>
      </c>
      <c r="B11">
        <f>SUMIF('Team Points Summary'!L:L,'Point Totals by Grade-Gender'!A11,'Team Points Summary'!J:J)</f>
        <v>181</v>
      </c>
      <c r="C11">
        <f>RANK(B11,B$3:B$52,0)</f>
        <v>9</v>
      </c>
      <c r="D11">
        <f>COUNTIF('Team Points Summary'!L:L,'Point Totals by Grade-Gender'!A11)</f>
        <v>3</v>
      </c>
    </row>
    <row r="12" spans="1:4" ht="12.75">
      <c r="A12" t="s">
        <v>236</v>
      </c>
      <c r="B12">
        <f>SUMIF('Team Points Summary'!L:L,'Point Totals by Grade-Gender'!A12,'Team Points Summary'!J:J)</f>
        <v>163</v>
      </c>
      <c r="C12">
        <f>RANK(B12,B$3:B$52,0)</f>
        <v>10</v>
      </c>
      <c r="D12">
        <f>COUNTIF('Team Points Summary'!L:L,'Point Totals by Grade-Gender'!A12)</f>
        <v>3</v>
      </c>
    </row>
    <row r="13" spans="1:4" ht="12.75">
      <c r="A13" t="s">
        <v>231</v>
      </c>
      <c r="B13">
        <f>SUMIF('Team Points Summary'!L:L,'Point Totals by Grade-Gender'!A13,'Team Points Summary'!J:J)</f>
        <v>146</v>
      </c>
      <c r="C13">
        <f>RANK(B13,B$3:B$52,0)</f>
        <v>11</v>
      </c>
      <c r="D13">
        <f>COUNTIF('Team Points Summary'!L:L,'Point Totals by Grade-Gender'!A13)</f>
        <v>3</v>
      </c>
    </row>
    <row r="14" spans="1:4" ht="12.75">
      <c r="A14" t="s">
        <v>254</v>
      </c>
      <c r="B14">
        <f>SUMIF('Team Points Summary'!L:L,'Point Totals by Grade-Gender'!A14,'Team Points Summary'!J:J)</f>
        <v>133</v>
      </c>
      <c r="C14">
        <f>RANK(B14,B$3:B$52,0)</f>
        <v>12</v>
      </c>
      <c r="D14">
        <f>COUNTIF('Team Points Summary'!L:L,'Point Totals by Grade-Gender'!A14)</f>
        <v>3</v>
      </c>
    </row>
    <row r="15" spans="1:4" ht="12.75">
      <c r="A15" t="s">
        <v>233</v>
      </c>
      <c r="B15">
        <f>SUMIF('Team Points Summary'!L:L,'Point Totals by Grade-Gender'!A15,'Team Points Summary'!J:J)</f>
        <v>94</v>
      </c>
      <c r="C15">
        <f>RANK(B15,B$3:B$52,0)</f>
        <v>13</v>
      </c>
      <c r="D15">
        <f>COUNTIF('Team Points Summary'!L:L,'Point Totals by Grade-Gender'!A15)</f>
        <v>2</v>
      </c>
    </row>
    <row r="16" spans="1:4" ht="12.75">
      <c r="A16" t="s">
        <v>222</v>
      </c>
      <c r="B16">
        <f>SUMIF('Team Points Summary'!L:L,'Point Totals by Grade-Gender'!A16,'Team Points Summary'!J:J)</f>
        <v>82</v>
      </c>
      <c r="C16">
        <f>RANK(B16,B$3:B$52,0)</f>
        <v>14</v>
      </c>
      <c r="D16">
        <f>COUNTIF('Team Points Summary'!L:L,'Point Totals by Grade-Gender'!A16)</f>
        <v>3</v>
      </c>
    </row>
    <row r="17" spans="1:4" ht="12.75">
      <c r="A17" t="s">
        <v>258</v>
      </c>
      <c r="B17">
        <f>SUMIF('Team Points Summary'!L:L,'Point Totals by Grade-Gender'!A17,'Team Points Summary'!J:J)</f>
        <v>79</v>
      </c>
      <c r="C17">
        <f>RANK(B17,B$3:B$52,0)</f>
        <v>15</v>
      </c>
      <c r="D17">
        <f>COUNTIF('Team Points Summary'!L:L,'Point Totals by Grade-Gender'!A17)</f>
        <v>3</v>
      </c>
    </row>
    <row r="18" spans="1:4" ht="12.75">
      <c r="A18" t="s">
        <v>536</v>
      </c>
      <c r="B18">
        <f>SUMIF('Team Points Summary'!L:L,'Point Totals by Grade-Gender'!A18,'Team Points Summary'!J:J)</f>
        <v>69</v>
      </c>
      <c r="C18">
        <f>RANK(B18,B$3:B$52,0)</f>
        <v>16</v>
      </c>
      <c r="D18">
        <f>COUNTIF('Team Points Summary'!L:L,'Point Totals by Grade-Gender'!A18)</f>
        <v>2</v>
      </c>
    </row>
    <row r="19" spans="1:4" ht="12.75">
      <c r="A19" t="s">
        <v>250</v>
      </c>
      <c r="B19">
        <f>SUMIF('Team Points Summary'!L:L,'Point Totals by Grade-Gender'!A19,'Team Points Summary'!J:J)</f>
        <v>61</v>
      </c>
      <c r="C19">
        <f>RANK(B19,B$3:B$52,0)</f>
        <v>17</v>
      </c>
      <c r="D19">
        <f>COUNTIF('Team Points Summary'!L:L,'Point Totals by Grade-Gender'!A19)</f>
        <v>3</v>
      </c>
    </row>
    <row r="20" spans="1:4" ht="12.75">
      <c r="A20" t="s">
        <v>227</v>
      </c>
      <c r="B20">
        <f>SUMIF('Team Points Summary'!L:L,'Point Totals by Grade-Gender'!A20,'Team Points Summary'!J:J)</f>
        <v>60</v>
      </c>
      <c r="C20">
        <f>RANK(B20,B$3:B$52,0)</f>
        <v>18</v>
      </c>
      <c r="D20">
        <f>COUNTIF('Team Points Summary'!L:L,'Point Totals by Grade-Gender'!A20)</f>
        <v>2</v>
      </c>
    </row>
    <row r="21" spans="1:4" ht="12.75">
      <c r="A21" t="s">
        <v>535</v>
      </c>
      <c r="B21">
        <f>SUMIF('Team Points Summary'!L:L,'Point Totals by Grade-Gender'!A21,'Team Points Summary'!J:J)</f>
        <v>56</v>
      </c>
      <c r="C21">
        <f>RANK(B21,B$3:B$52,0)</f>
        <v>19</v>
      </c>
      <c r="D21">
        <f>COUNTIF('Team Points Summary'!L:L,'Point Totals by Grade-Gender'!A21)</f>
        <v>3</v>
      </c>
    </row>
    <row r="22" spans="1:4" ht="12.75">
      <c r="A22" t="s">
        <v>229</v>
      </c>
      <c r="B22">
        <f>SUMIF('Team Points Summary'!L:L,'Point Totals by Grade-Gender'!A22,'Team Points Summary'!J:J)</f>
        <v>50</v>
      </c>
      <c r="C22">
        <f>RANK(B22,B$3:B$52,0)</f>
        <v>20</v>
      </c>
      <c r="D22">
        <f>COUNTIF('Team Points Summary'!L:L,'Point Totals by Grade-Gender'!A22)</f>
        <v>3</v>
      </c>
    </row>
    <row r="23" spans="1:4" ht="12.75">
      <c r="A23" t="s">
        <v>240</v>
      </c>
      <c r="B23">
        <f>SUMIF('Team Points Summary'!L:L,'Point Totals by Grade-Gender'!A23,'Team Points Summary'!J:J)</f>
        <v>49</v>
      </c>
      <c r="C23">
        <f>RANK(B23,B$3:B$52,0)</f>
        <v>21</v>
      </c>
      <c r="D23">
        <f>COUNTIF('Team Points Summary'!L:L,'Point Totals by Grade-Gender'!A23)</f>
        <v>3</v>
      </c>
    </row>
    <row r="24" spans="1:4" ht="12.75">
      <c r="A24" t="s">
        <v>539</v>
      </c>
      <c r="B24">
        <f>SUMIF('Team Points Summary'!L:L,'Point Totals by Grade-Gender'!A24,'Team Points Summary'!J:J)</f>
        <v>39</v>
      </c>
      <c r="C24">
        <f>RANK(B24,B$3:B$52,0)</f>
        <v>22</v>
      </c>
      <c r="D24">
        <f>COUNTIF('Team Points Summary'!L:L,'Point Totals by Grade-Gender'!A24)</f>
        <v>1</v>
      </c>
    </row>
    <row r="25" spans="1:4" ht="12.75">
      <c r="A25" t="s">
        <v>241</v>
      </c>
      <c r="B25">
        <f>SUMIF('Team Points Summary'!L:L,'Point Totals by Grade-Gender'!A25,'Team Points Summary'!J:J)</f>
        <v>19</v>
      </c>
      <c r="C25">
        <f>RANK(B25,B$3:B$52,0)</f>
        <v>23</v>
      </c>
      <c r="D25">
        <f>COUNTIF('Team Points Summary'!L:L,'Point Totals by Grade-Gender'!A25)</f>
        <v>3</v>
      </c>
    </row>
    <row r="26" spans="1:4" ht="12.75">
      <c r="A26" t="s">
        <v>255</v>
      </c>
      <c r="B26">
        <f>SUMIF('Team Points Summary'!L:L,'Point Totals by Grade-Gender'!A26,'Team Points Summary'!J:J)</f>
        <v>19</v>
      </c>
      <c r="C26">
        <f>RANK(B26,B$3:B$52,0)</f>
        <v>23</v>
      </c>
      <c r="D26">
        <f>COUNTIF('Team Points Summary'!L:L,'Point Totals by Grade-Gender'!A26)</f>
        <v>3</v>
      </c>
    </row>
    <row r="27" spans="1:4" ht="12.75">
      <c r="A27" t="s">
        <v>252</v>
      </c>
      <c r="B27">
        <f>SUMIF('Team Points Summary'!L:L,'Point Totals by Grade-Gender'!A27,'Team Points Summary'!J:J)</f>
        <v>16</v>
      </c>
      <c r="C27">
        <f>RANK(B27,B$3:B$52,0)</f>
        <v>25</v>
      </c>
      <c r="D27">
        <f>COUNTIF('Team Points Summary'!L:L,'Point Totals by Grade-Gender'!A27)</f>
        <v>1</v>
      </c>
    </row>
    <row r="28" spans="1:4" ht="12.75">
      <c r="A28" t="s">
        <v>232</v>
      </c>
      <c r="B28">
        <f>SUMIF('Team Points Summary'!L:L,'Point Totals by Grade-Gender'!A28,'Team Points Summary'!J:J)</f>
        <v>15</v>
      </c>
      <c r="C28">
        <f>RANK(B28,B$3:B$52,0)</f>
        <v>26</v>
      </c>
      <c r="D28">
        <f>COUNTIF('Team Points Summary'!L:L,'Point Totals by Grade-Gender'!A28)</f>
        <v>3</v>
      </c>
    </row>
    <row r="29" spans="1:4" ht="12.75">
      <c r="A29" t="s">
        <v>542</v>
      </c>
      <c r="B29">
        <f>SUMIF('Team Points Summary'!L:L,'Point Totals by Grade-Gender'!A29,'Team Points Summary'!J:J)</f>
        <v>12</v>
      </c>
      <c r="C29">
        <f>RANK(B29,B$3:B$52,0)</f>
        <v>27</v>
      </c>
      <c r="D29">
        <f>COUNTIF('Team Points Summary'!L:L,'Point Totals by Grade-Gender'!A29)</f>
        <v>1</v>
      </c>
    </row>
    <row r="30" spans="1:4" ht="12.75">
      <c r="A30" t="s">
        <v>223</v>
      </c>
      <c r="B30">
        <f>SUMIF('Team Points Summary'!L:L,'Point Totals by Grade-Gender'!A30,'Team Points Summary'!J:J)</f>
        <v>9</v>
      </c>
      <c r="C30">
        <f>RANK(B30,B$3:B$52,0)</f>
        <v>28</v>
      </c>
      <c r="D30">
        <f>COUNTIF('Team Points Summary'!L:L,'Point Totals by Grade-Gender'!A30)</f>
        <v>3</v>
      </c>
    </row>
    <row r="31" spans="1:4" ht="12.75">
      <c r="A31" t="s">
        <v>226</v>
      </c>
      <c r="B31">
        <f>SUMIF('Team Points Summary'!L:L,'Point Totals by Grade-Gender'!A31,'Team Points Summary'!J:J)</f>
        <v>9</v>
      </c>
      <c r="C31">
        <f>RANK(B31,B$3:B$52,0)</f>
        <v>28</v>
      </c>
      <c r="D31">
        <f>COUNTIF('Team Points Summary'!L:L,'Point Totals by Grade-Gender'!A31)</f>
        <v>3</v>
      </c>
    </row>
    <row r="32" spans="1:4" ht="12.75">
      <c r="A32" t="s">
        <v>237</v>
      </c>
      <c r="B32">
        <f>SUMIF('Team Points Summary'!L:L,'Point Totals by Grade-Gender'!A32,'Team Points Summary'!J:J)</f>
        <v>9</v>
      </c>
      <c r="C32">
        <f>RANK(B32,B$3:B$52,0)</f>
        <v>28</v>
      </c>
      <c r="D32">
        <f>COUNTIF('Team Points Summary'!L:L,'Point Totals by Grade-Gender'!A32)</f>
        <v>3</v>
      </c>
    </row>
    <row r="33" spans="1:4" ht="12.75">
      <c r="A33" t="s">
        <v>238</v>
      </c>
      <c r="B33">
        <f>SUMIF('Team Points Summary'!L:L,'Point Totals by Grade-Gender'!A33,'Team Points Summary'!J:J)</f>
        <v>9</v>
      </c>
      <c r="C33">
        <f>RANK(B33,B$3:B$52,0)</f>
        <v>28</v>
      </c>
      <c r="D33">
        <f>COUNTIF('Team Points Summary'!L:L,'Point Totals by Grade-Gender'!A33)</f>
        <v>3</v>
      </c>
    </row>
    <row r="34" spans="1:4" ht="12.75">
      <c r="A34" t="s">
        <v>242</v>
      </c>
      <c r="B34">
        <f>SUMIF('Team Points Summary'!L:L,'Point Totals by Grade-Gender'!A34,'Team Points Summary'!J:J)</f>
        <v>9</v>
      </c>
      <c r="C34">
        <f>RANK(B34,B$3:B$52,0)</f>
        <v>28</v>
      </c>
      <c r="D34">
        <f>COUNTIF('Team Points Summary'!L:L,'Point Totals by Grade-Gender'!A34)</f>
        <v>3</v>
      </c>
    </row>
    <row r="35" spans="1:4" ht="12.75">
      <c r="A35" t="s">
        <v>243</v>
      </c>
      <c r="B35">
        <f>SUMIF('Team Points Summary'!L:L,'Point Totals by Grade-Gender'!A35,'Team Points Summary'!J:J)</f>
        <v>9</v>
      </c>
      <c r="C35">
        <f>RANK(B35,B$3:B$52,0)</f>
        <v>28</v>
      </c>
      <c r="D35">
        <f>COUNTIF('Team Points Summary'!L:L,'Point Totals by Grade-Gender'!A35)</f>
        <v>3</v>
      </c>
    </row>
    <row r="36" spans="1:4" ht="12.75">
      <c r="A36" t="s">
        <v>247</v>
      </c>
      <c r="B36">
        <f>SUMIF('Team Points Summary'!L:L,'Point Totals by Grade-Gender'!A36,'Team Points Summary'!J:J)</f>
        <v>9</v>
      </c>
      <c r="C36">
        <f>RANK(B36,B$3:B$52,0)</f>
        <v>28</v>
      </c>
      <c r="D36">
        <f>COUNTIF('Team Points Summary'!L:L,'Point Totals by Grade-Gender'!A36)</f>
        <v>3</v>
      </c>
    </row>
    <row r="37" spans="1:4" ht="12.75">
      <c r="A37" t="s">
        <v>256</v>
      </c>
      <c r="B37">
        <f>SUMIF('Team Points Summary'!L:L,'Point Totals by Grade-Gender'!A37,'Team Points Summary'!J:J)</f>
        <v>9</v>
      </c>
      <c r="C37">
        <f>RANK(B37,B$3:B$52,0)</f>
        <v>28</v>
      </c>
      <c r="D37">
        <f>COUNTIF('Team Points Summary'!L:L,'Point Totals by Grade-Gender'!A37)</f>
        <v>3</v>
      </c>
    </row>
    <row r="38" spans="1:4" ht="12.75">
      <c r="A38" t="s">
        <v>257</v>
      </c>
      <c r="B38">
        <f>SUMIF('Team Points Summary'!L:L,'Point Totals by Grade-Gender'!A38,'Team Points Summary'!J:J)</f>
        <v>9</v>
      </c>
      <c r="C38">
        <f>RANK(B38,B$3:B$52,0)</f>
        <v>28</v>
      </c>
      <c r="D38">
        <f>COUNTIF('Team Points Summary'!L:L,'Point Totals by Grade-Gender'!A38)</f>
        <v>3</v>
      </c>
    </row>
    <row r="39" spans="1:4" ht="12.75">
      <c r="A39" t="s">
        <v>259</v>
      </c>
      <c r="B39">
        <f>SUMIF('Team Points Summary'!L:L,'Point Totals by Grade-Gender'!A39,'Team Points Summary'!J:J)</f>
        <v>9</v>
      </c>
      <c r="C39">
        <f>RANK(B39,B$3:B$52,0)</f>
        <v>28</v>
      </c>
      <c r="D39">
        <f>COUNTIF('Team Points Summary'!L:L,'Point Totals by Grade-Gender'!A39)</f>
        <v>3</v>
      </c>
    </row>
    <row r="40" spans="1:4" ht="12.75">
      <c r="A40" t="s">
        <v>221</v>
      </c>
      <c r="B40">
        <f>SUMIF('Team Points Summary'!L:L,'Point Totals by Grade-Gender'!A40,'Team Points Summary'!J:J)</f>
        <v>6</v>
      </c>
      <c r="C40">
        <f>RANK(B40,B$3:B$52,0)</f>
        <v>38</v>
      </c>
      <c r="D40">
        <f>COUNTIF('Team Points Summary'!L:L,'Point Totals by Grade-Gender'!A40)</f>
        <v>2</v>
      </c>
    </row>
    <row r="41" spans="1:4" ht="12.75">
      <c r="A41" t="s">
        <v>537</v>
      </c>
      <c r="B41">
        <f>SUMIF('Team Points Summary'!L:L,'Point Totals by Grade-Gender'!A41,'Team Points Summary'!J:J)</f>
        <v>6</v>
      </c>
      <c r="C41">
        <f>RANK(B41,B$3:B$52,0)</f>
        <v>38</v>
      </c>
      <c r="D41">
        <f>COUNTIF('Team Points Summary'!L:L,'Point Totals by Grade-Gender'!A41)</f>
        <v>2</v>
      </c>
    </row>
    <row r="42" spans="1:4" ht="12.75">
      <c r="A42" t="s">
        <v>228</v>
      </c>
      <c r="B42">
        <f>SUMIF('Team Points Summary'!L:L,'Point Totals by Grade-Gender'!A42,'Team Points Summary'!J:J)</f>
        <v>6</v>
      </c>
      <c r="C42">
        <f>RANK(B42,B$3:B$52,0)</f>
        <v>38</v>
      </c>
      <c r="D42">
        <f>COUNTIF('Team Points Summary'!L:L,'Point Totals by Grade-Gender'!A42)</f>
        <v>2</v>
      </c>
    </row>
    <row r="43" spans="1:4" ht="12.75">
      <c r="A43" t="s">
        <v>230</v>
      </c>
      <c r="B43">
        <f>SUMIF('Team Points Summary'!L:L,'Point Totals by Grade-Gender'!A43,'Team Points Summary'!J:J)</f>
        <v>6</v>
      </c>
      <c r="C43">
        <f>RANK(B43,B$3:B$52,0)</f>
        <v>38</v>
      </c>
      <c r="D43">
        <f>COUNTIF('Team Points Summary'!L:L,'Point Totals by Grade-Gender'!A43)</f>
        <v>2</v>
      </c>
    </row>
    <row r="44" spans="1:4" ht="12.75">
      <c r="A44" t="s">
        <v>224</v>
      </c>
      <c r="B44">
        <f>SUMIF('Team Points Summary'!L:L,'Point Totals by Grade-Gender'!A44,'Team Points Summary'!J:J)</f>
        <v>3</v>
      </c>
      <c r="C44">
        <f>RANK(B44,B$3:B$52,0)</f>
        <v>42</v>
      </c>
      <c r="D44">
        <f>COUNTIF('Team Points Summary'!L:L,'Point Totals by Grade-Gender'!A44)</f>
        <v>1</v>
      </c>
    </row>
    <row r="45" spans="1:4" ht="12.75">
      <c r="A45" t="s">
        <v>538</v>
      </c>
      <c r="B45">
        <f>SUMIF('Team Points Summary'!L:L,'Point Totals by Grade-Gender'!A45,'Team Points Summary'!J:J)</f>
        <v>3</v>
      </c>
      <c r="C45">
        <f>RANK(B45,B$3:B$52,0)</f>
        <v>42</v>
      </c>
      <c r="D45">
        <f>COUNTIF('Team Points Summary'!L:L,'Point Totals by Grade-Gender'!A45)</f>
        <v>1</v>
      </c>
    </row>
    <row r="46" spans="1:4" ht="12.75">
      <c r="A46" t="s">
        <v>234</v>
      </c>
      <c r="B46">
        <f>SUMIF('Team Points Summary'!L:L,'Point Totals by Grade-Gender'!A46,'Team Points Summary'!J:J)</f>
        <v>3</v>
      </c>
      <c r="C46">
        <f>RANK(B46,B$3:B$52,0)</f>
        <v>42</v>
      </c>
      <c r="D46">
        <f>COUNTIF('Team Points Summary'!L:L,'Point Totals by Grade-Gender'!A46)</f>
        <v>1</v>
      </c>
    </row>
    <row r="47" spans="1:4" ht="12.75">
      <c r="A47" t="s">
        <v>235</v>
      </c>
      <c r="B47">
        <f>SUMIF('Team Points Summary'!L:L,'Point Totals by Grade-Gender'!A47,'Team Points Summary'!J:J)</f>
        <v>3</v>
      </c>
      <c r="C47">
        <f>RANK(B47,B$3:B$52,0)</f>
        <v>42</v>
      </c>
      <c r="D47">
        <f>COUNTIF('Team Points Summary'!L:L,'Point Totals by Grade-Gender'!A47)</f>
        <v>1</v>
      </c>
    </row>
    <row r="48" spans="1:4" ht="12.75">
      <c r="A48" t="s">
        <v>540</v>
      </c>
      <c r="B48">
        <f>SUMIF('Team Points Summary'!L:L,'Point Totals by Grade-Gender'!A48,'Team Points Summary'!J:J)</f>
        <v>3</v>
      </c>
      <c r="C48">
        <f>RANK(B48,B$3:B$52,0)</f>
        <v>42</v>
      </c>
      <c r="D48">
        <f>COUNTIF('Team Points Summary'!L:L,'Point Totals by Grade-Gender'!A48)</f>
        <v>1</v>
      </c>
    </row>
    <row r="49" spans="1:4" ht="12.75">
      <c r="A49" t="s">
        <v>244</v>
      </c>
      <c r="B49">
        <f>SUMIF('Team Points Summary'!L:L,'Point Totals by Grade-Gender'!A49,'Team Points Summary'!J:J)</f>
        <v>3</v>
      </c>
      <c r="C49">
        <f>RANK(B49,B$3:B$52,0)</f>
        <v>42</v>
      </c>
      <c r="D49">
        <f>COUNTIF('Team Points Summary'!L:L,'Point Totals by Grade-Gender'!A49)</f>
        <v>1</v>
      </c>
    </row>
    <row r="50" spans="1:4" ht="12.75">
      <c r="A50" t="s">
        <v>541</v>
      </c>
      <c r="B50">
        <f>SUMIF('Team Points Summary'!L:L,'Point Totals by Grade-Gender'!A50,'Team Points Summary'!J:J)</f>
        <v>3</v>
      </c>
      <c r="C50">
        <f>RANK(B50,B$3:B$52,0)</f>
        <v>42</v>
      </c>
      <c r="D50">
        <f>COUNTIF('Team Points Summary'!L:L,'Point Totals by Grade-Gender'!A50)</f>
        <v>1</v>
      </c>
    </row>
    <row r="51" spans="1:4" ht="12.75">
      <c r="A51" t="s">
        <v>251</v>
      </c>
      <c r="B51">
        <f>SUMIF('Team Points Summary'!L:L,'Point Totals by Grade-Gender'!A51,'Team Points Summary'!J:J)</f>
        <v>3</v>
      </c>
      <c r="C51">
        <f>RANK(B51,B$3:B$52,0)</f>
        <v>42</v>
      </c>
      <c r="D51">
        <f>COUNTIF('Team Points Summary'!L:L,'Point Totals by Grade-Gender'!A51)</f>
        <v>1</v>
      </c>
    </row>
    <row r="52" spans="1:4" ht="12.75">
      <c r="A52" t="s">
        <v>543</v>
      </c>
      <c r="B52">
        <f>SUMIF('Team Points Summary'!L:L,'Point Totals by Grade-Gender'!A52,'Team Points Summary'!J:J)</f>
        <v>3</v>
      </c>
      <c r="C52">
        <f>RANK(B52,B$3:B$52,0)</f>
        <v>42</v>
      </c>
      <c r="D52">
        <f>COUNTIF('Team Points Summary'!L:L,'Point Totals by Grade-Gender'!A52)</f>
        <v>1</v>
      </c>
    </row>
    <row r="53" spans="1:5" ht="12.75">
      <c r="A53" s="12" t="s">
        <v>519</v>
      </c>
      <c r="B53">
        <f>SUM(B3:B52)</f>
        <v>3786</v>
      </c>
      <c r="E53">
        <f>SUMIF('Team Points Summary'!L:L,'Point Totals by Grade-Gender'!A53,'Team Points Summary'!J:J)</f>
        <v>3786</v>
      </c>
    </row>
    <row r="54" spans="1:4" ht="12.75">
      <c r="A54" s="8"/>
      <c r="B54" s="9"/>
      <c r="C54" s="9"/>
      <c r="D54" s="10"/>
    </row>
    <row r="55" spans="1:4" ht="12.75">
      <c r="A55" t="s">
        <v>218</v>
      </c>
      <c r="B55">
        <f>SUMIF('Team Points Summary'!L:L,'Point Totals by Grade-Gender'!A55,'Team Points Summary'!J:J)</f>
        <v>362</v>
      </c>
      <c r="C55">
        <f>RANK(B55,B$55:B$127,0)</f>
        <v>1</v>
      </c>
      <c r="D55">
        <f>COUNTIF('Team Points Summary'!L:L,'Point Totals by Grade-Gender'!A55)</f>
        <v>3</v>
      </c>
    </row>
    <row r="56" spans="1:4" ht="12.75">
      <c r="A56" t="s">
        <v>196</v>
      </c>
      <c r="B56">
        <f>SUMIF('Team Points Summary'!L:L,'Point Totals by Grade-Gender'!A56,'Team Points Summary'!J:J)</f>
        <v>349</v>
      </c>
      <c r="C56">
        <f>RANK(B56,B$55:B$127,0)</f>
        <v>2</v>
      </c>
      <c r="D56">
        <f>COUNTIF('Team Points Summary'!L:L,'Point Totals by Grade-Gender'!A56)</f>
        <v>3</v>
      </c>
    </row>
    <row r="57" spans="1:4" ht="12.75">
      <c r="A57" t="s">
        <v>177</v>
      </c>
      <c r="B57">
        <f>SUMIF('Team Points Summary'!L:L,'Point Totals by Grade-Gender'!A57,'Team Points Summary'!J:J)</f>
        <v>327</v>
      </c>
      <c r="C57">
        <f>RANK(B57,B$55:B$127,0)</f>
        <v>3</v>
      </c>
      <c r="D57">
        <f>COUNTIF('Team Points Summary'!L:L,'Point Totals by Grade-Gender'!A57)</f>
        <v>3</v>
      </c>
    </row>
    <row r="58" spans="1:4" ht="12.75">
      <c r="A58" t="s">
        <v>208</v>
      </c>
      <c r="B58">
        <f>SUMIF('Team Points Summary'!L:L,'Point Totals by Grade-Gender'!A58,'Team Points Summary'!J:J)</f>
        <v>226</v>
      </c>
      <c r="C58">
        <f>RANK(B58,B$55:B$127,0)</f>
        <v>4</v>
      </c>
      <c r="D58">
        <f>COUNTIF('Team Points Summary'!L:L,'Point Totals by Grade-Gender'!A58)</f>
        <v>3</v>
      </c>
    </row>
    <row r="59" spans="1:4" ht="12.75">
      <c r="A59" t="s">
        <v>154</v>
      </c>
      <c r="B59">
        <f>SUMIF('Team Points Summary'!L:L,'Point Totals by Grade-Gender'!A59,'Team Points Summary'!J:J)</f>
        <v>216</v>
      </c>
      <c r="C59">
        <f aca="true" t="shared" si="0" ref="C59:C65">RANK(B59,B$55:B$127,0)</f>
        <v>5</v>
      </c>
      <c r="D59">
        <f>COUNTIF('Team Points Summary'!L:L,'Point Totals by Grade-Gender'!A59)</f>
        <v>3</v>
      </c>
    </row>
    <row r="60" spans="1:4" ht="12.75">
      <c r="A60" t="s">
        <v>219</v>
      </c>
      <c r="B60">
        <f>SUMIF('Team Points Summary'!L:L,'Point Totals by Grade-Gender'!A60,'Team Points Summary'!J:J)</f>
        <v>203</v>
      </c>
      <c r="C60">
        <f t="shared" si="0"/>
        <v>6</v>
      </c>
      <c r="D60">
        <f>COUNTIF('Team Points Summary'!L:L,'Point Totals by Grade-Gender'!A60)</f>
        <v>3</v>
      </c>
    </row>
    <row r="61" spans="1:4" ht="12.75">
      <c r="A61" t="s">
        <v>164</v>
      </c>
      <c r="B61">
        <f>SUMIF('Team Points Summary'!L:L,'Point Totals by Grade-Gender'!A61,'Team Points Summary'!J:J)</f>
        <v>175</v>
      </c>
      <c r="C61">
        <f t="shared" si="0"/>
        <v>7</v>
      </c>
      <c r="D61">
        <f>COUNTIF('Team Points Summary'!L:L,'Point Totals by Grade-Gender'!A61)</f>
        <v>3</v>
      </c>
    </row>
    <row r="62" spans="1:4" ht="12.75">
      <c r="A62" t="s">
        <v>203</v>
      </c>
      <c r="B62">
        <f>SUMIF('Team Points Summary'!L:L,'Point Totals by Grade-Gender'!A62,'Team Points Summary'!J:J)</f>
        <v>172</v>
      </c>
      <c r="C62">
        <f t="shared" si="0"/>
        <v>8</v>
      </c>
      <c r="D62">
        <f>COUNTIF('Team Points Summary'!L:L,'Point Totals by Grade-Gender'!A62)</f>
        <v>3</v>
      </c>
    </row>
    <row r="63" spans="1:4" ht="12.75">
      <c r="A63" t="s">
        <v>158</v>
      </c>
      <c r="B63">
        <f>SUMIF('Team Points Summary'!L:L,'Point Totals by Grade-Gender'!A63,'Team Points Summary'!J:J)</f>
        <v>153</v>
      </c>
      <c r="C63">
        <f t="shared" si="0"/>
        <v>9</v>
      </c>
      <c r="D63">
        <f>COUNTIF('Team Points Summary'!L:L,'Point Totals by Grade-Gender'!A63)</f>
        <v>3</v>
      </c>
    </row>
    <row r="64" spans="1:4" ht="12.75">
      <c r="A64" t="s">
        <v>214</v>
      </c>
      <c r="B64">
        <f>SUMIF('Team Points Summary'!L:L,'Point Totals by Grade-Gender'!A64,'Team Points Summary'!J:J)</f>
        <v>149</v>
      </c>
      <c r="C64">
        <f t="shared" si="0"/>
        <v>10</v>
      </c>
      <c r="D64">
        <f>COUNTIF('Team Points Summary'!L:L,'Point Totals by Grade-Gender'!A64)</f>
        <v>3</v>
      </c>
    </row>
    <row r="65" spans="1:4" ht="12.75">
      <c r="A65" t="s">
        <v>174</v>
      </c>
      <c r="B65">
        <f>SUMIF('Team Points Summary'!L:L,'Point Totals by Grade-Gender'!A65,'Team Points Summary'!J:J)</f>
        <v>133</v>
      </c>
      <c r="C65">
        <f t="shared" si="0"/>
        <v>11</v>
      </c>
      <c r="D65">
        <f>COUNTIF('Team Points Summary'!L:L,'Point Totals by Grade-Gender'!A65)</f>
        <v>3</v>
      </c>
    </row>
    <row r="66" spans="1:4" ht="12.75">
      <c r="A66" t="s">
        <v>181</v>
      </c>
      <c r="B66">
        <f>SUMIF('Team Points Summary'!L:L,'Point Totals by Grade-Gender'!A66,'Team Points Summary'!J:J)</f>
        <v>119</v>
      </c>
      <c r="C66">
        <f>RANK(B66,B$55:B$127,0)</f>
        <v>12</v>
      </c>
      <c r="D66">
        <f>COUNTIF('Team Points Summary'!L:L,'Point Totals by Grade-Gender'!A66)</f>
        <v>3</v>
      </c>
    </row>
    <row r="67" spans="1:4" ht="12.75">
      <c r="A67" t="s">
        <v>169</v>
      </c>
      <c r="B67">
        <f>SUMIF('Team Points Summary'!L:L,'Point Totals by Grade-Gender'!A67,'Team Points Summary'!J:J)</f>
        <v>111</v>
      </c>
      <c r="C67">
        <f>RANK(B67,B$55:B$127,0)</f>
        <v>13</v>
      </c>
      <c r="D67">
        <f>COUNTIF('Team Points Summary'!L:L,'Point Totals by Grade-Gender'!A67)</f>
        <v>3</v>
      </c>
    </row>
    <row r="68" spans="1:4" ht="12.75">
      <c r="A68" t="s">
        <v>192</v>
      </c>
      <c r="B68">
        <f>SUMIF('Team Points Summary'!L:L,'Point Totals by Grade-Gender'!A68,'Team Points Summary'!J:J)</f>
        <v>106</v>
      </c>
      <c r="C68">
        <f>RANK(B68,B$55:B$127,0)</f>
        <v>14</v>
      </c>
      <c r="D68">
        <f>COUNTIF('Team Points Summary'!L:L,'Point Totals by Grade-Gender'!A68)</f>
        <v>3</v>
      </c>
    </row>
    <row r="69" spans="1:4" ht="12.75">
      <c r="A69" t="s">
        <v>156</v>
      </c>
      <c r="B69">
        <f>SUMIF('Team Points Summary'!L:L,'Point Totals by Grade-Gender'!A69,'Team Points Summary'!J:J)</f>
        <v>100</v>
      </c>
      <c r="C69">
        <f>RANK(B69,B$55:B$127,0)</f>
        <v>15</v>
      </c>
      <c r="D69">
        <f>COUNTIF('Team Points Summary'!L:L,'Point Totals by Grade-Gender'!A69)</f>
        <v>2</v>
      </c>
    </row>
    <row r="70" spans="1:4" ht="12.75">
      <c r="A70" t="s">
        <v>178</v>
      </c>
      <c r="B70">
        <f>SUMIF('Team Points Summary'!L:L,'Point Totals by Grade-Gender'!A70,'Team Points Summary'!J:J)</f>
        <v>93</v>
      </c>
      <c r="C70">
        <f>RANK(B70,B$55:B$127,0)</f>
        <v>16</v>
      </c>
      <c r="D70">
        <f>COUNTIF('Team Points Summary'!L:L,'Point Totals by Grade-Gender'!A70)</f>
        <v>3</v>
      </c>
    </row>
    <row r="71" spans="1:4" ht="12.75">
      <c r="A71" t="s">
        <v>184</v>
      </c>
      <c r="B71">
        <f>SUMIF('Team Points Summary'!L:L,'Point Totals by Grade-Gender'!A71,'Team Points Summary'!J:J)</f>
        <v>92</v>
      </c>
      <c r="C71">
        <f>RANK(B71,B$55:B$127,0)</f>
        <v>17</v>
      </c>
      <c r="D71">
        <f>COUNTIF('Team Points Summary'!L:L,'Point Totals by Grade-Gender'!A71)</f>
        <v>3</v>
      </c>
    </row>
    <row r="72" spans="1:4" ht="12.75">
      <c r="A72" t="s">
        <v>197</v>
      </c>
      <c r="B72">
        <f>SUMIF('Team Points Summary'!L:L,'Point Totals by Grade-Gender'!A72,'Team Points Summary'!J:J)</f>
        <v>56</v>
      </c>
      <c r="C72">
        <f>RANK(B72,B$55:B$127,0)</f>
        <v>18</v>
      </c>
      <c r="D72">
        <f>COUNTIF('Team Points Summary'!L:L,'Point Totals by Grade-Gender'!A72)</f>
        <v>3</v>
      </c>
    </row>
    <row r="73" spans="1:4" ht="12.75">
      <c r="A73" t="s">
        <v>185</v>
      </c>
      <c r="B73">
        <f>SUMIF('Team Points Summary'!L:L,'Point Totals by Grade-Gender'!A73,'Team Points Summary'!J:J)</f>
        <v>44</v>
      </c>
      <c r="C73">
        <f>RANK(B73,B$55:B$127,0)</f>
        <v>19</v>
      </c>
      <c r="D73">
        <f>COUNTIF('Team Points Summary'!L:L,'Point Totals by Grade-Gender'!A73)</f>
        <v>3</v>
      </c>
    </row>
    <row r="74" spans="1:4" ht="12.75">
      <c r="A74" t="s">
        <v>209</v>
      </c>
      <c r="B74">
        <f>SUMIF('Team Points Summary'!L:L,'Point Totals by Grade-Gender'!A74,'Team Points Summary'!J:J)</f>
        <v>34</v>
      </c>
      <c r="C74">
        <f>RANK(B74,B$55:B$127,0)</f>
        <v>20</v>
      </c>
      <c r="D74">
        <f>COUNTIF('Team Points Summary'!L:L,'Point Totals by Grade-Gender'!A74)</f>
        <v>3</v>
      </c>
    </row>
    <row r="75" spans="1:4" ht="12.75">
      <c r="A75" t="s">
        <v>199</v>
      </c>
      <c r="B75">
        <f>SUMIF('Team Points Summary'!L:L,'Point Totals by Grade-Gender'!A75,'Team Points Summary'!J:J)</f>
        <v>30</v>
      </c>
      <c r="C75">
        <f>RANK(B75,B$55:B$127,0)</f>
        <v>21</v>
      </c>
      <c r="D75">
        <f>COUNTIF('Team Points Summary'!L:L,'Point Totals by Grade-Gender'!A75)</f>
        <v>3</v>
      </c>
    </row>
    <row r="76" spans="1:4" ht="12.75">
      <c r="A76" t="s">
        <v>534</v>
      </c>
      <c r="B76">
        <f>SUMIF('Team Points Summary'!L:L,'Point Totals by Grade-Gender'!A76,'Team Points Summary'!J:J)</f>
        <v>27</v>
      </c>
      <c r="C76">
        <f>RANK(B76,B$55:B$127,0)</f>
        <v>22</v>
      </c>
      <c r="D76">
        <f>COUNTIF('Team Points Summary'!L:L,'Point Totals by Grade-Gender'!A76)</f>
        <v>1</v>
      </c>
    </row>
    <row r="77" spans="1:4" ht="12.75">
      <c r="A77" t="s">
        <v>186</v>
      </c>
      <c r="B77">
        <f>SUMIF('Team Points Summary'!L:L,'Point Totals by Grade-Gender'!A77,'Team Points Summary'!J:J)</f>
        <v>26</v>
      </c>
      <c r="C77">
        <f>RANK(B77,B$55:B$127,0)</f>
        <v>23</v>
      </c>
      <c r="D77">
        <f>COUNTIF('Team Points Summary'!L:L,'Point Totals by Grade-Gender'!A77)</f>
        <v>1</v>
      </c>
    </row>
    <row r="78" spans="1:4" ht="12.75">
      <c r="A78" t="s">
        <v>182</v>
      </c>
      <c r="B78">
        <f>SUMIF('Team Points Summary'!L:L,'Point Totals by Grade-Gender'!A78,'Team Points Summary'!J:J)</f>
        <v>20</v>
      </c>
      <c r="C78">
        <f>RANK(B78,B$55:B$127,0)</f>
        <v>24</v>
      </c>
      <c r="D78">
        <f>COUNTIF('Team Points Summary'!L:L,'Point Totals by Grade-Gender'!A78)</f>
        <v>3</v>
      </c>
    </row>
    <row r="79" spans="1:4" ht="12.75">
      <c r="A79" t="s">
        <v>170</v>
      </c>
      <c r="B79">
        <f>SUMIF('Team Points Summary'!L:L,'Point Totals by Grade-Gender'!A79,'Team Points Summary'!J:J)</f>
        <v>18</v>
      </c>
      <c r="C79">
        <f>RANK(B79,B$55:B$127,0)</f>
        <v>25</v>
      </c>
      <c r="D79">
        <f>COUNTIF('Team Points Summary'!L:L,'Point Totals by Grade-Gender'!A79)</f>
        <v>1</v>
      </c>
    </row>
    <row r="80" spans="1:4" ht="12.75">
      <c r="A80" t="s">
        <v>530</v>
      </c>
      <c r="B80">
        <f>SUMIF('Team Points Summary'!L:L,'Point Totals by Grade-Gender'!A80,'Team Points Summary'!J:J)</f>
        <v>15</v>
      </c>
      <c r="C80">
        <f>RANK(B80,B$55:B$127,0)</f>
        <v>26</v>
      </c>
      <c r="D80">
        <f>COUNTIF('Team Points Summary'!L:L,'Point Totals by Grade-Gender'!A80)</f>
        <v>1</v>
      </c>
    </row>
    <row r="81" spans="1:4" ht="12.75">
      <c r="A81" t="s">
        <v>159</v>
      </c>
      <c r="B81">
        <f>SUMIF('Team Points Summary'!L:L,'Point Totals by Grade-Gender'!A81,'Team Points Summary'!J:J)</f>
        <v>9</v>
      </c>
      <c r="C81">
        <f>RANK(B81,B$55:B$127,0)</f>
        <v>27</v>
      </c>
      <c r="D81">
        <f>COUNTIF('Team Points Summary'!L:L,'Point Totals by Grade-Gender'!A81)</f>
        <v>3</v>
      </c>
    </row>
    <row r="82" spans="1:4" ht="12.75">
      <c r="A82" t="s">
        <v>160</v>
      </c>
      <c r="B82">
        <f>SUMIF('Team Points Summary'!L:L,'Point Totals by Grade-Gender'!A82,'Team Points Summary'!J:J)</f>
        <v>9</v>
      </c>
      <c r="C82">
        <f>RANK(B82,B$55:B$127,0)</f>
        <v>27</v>
      </c>
      <c r="D82">
        <f>COUNTIF('Team Points Summary'!L:L,'Point Totals by Grade-Gender'!A82)</f>
        <v>3</v>
      </c>
    </row>
    <row r="83" spans="1:4" ht="12.75">
      <c r="A83" t="s">
        <v>161</v>
      </c>
      <c r="B83">
        <f>SUMIF('Team Points Summary'!L:L,'Point Totals by Grade-Gender'!A83,'Team Points Summary'!J:J)</f>
        <v>9</v>
      </c>
      <c r="C83">
        <f>RANK(B83,B$55:B$127,0)</f>
        <v>27</v>
      </c>
      <c r="D83">
        <f>COUNTIF('Team Points Summary'!L:L,'Point Totals by Grade-Gender'!A83)</f>
        <v>3</v>
      </c>
    </row>
    <row r="84" spans="1:4" ht="12.75">
      <c r="A84" t="s">
        <v>163</v>
      </c>
      <c r="B84">
        <f>SUMIF('Team Points Summary'!L:L,'Point Totals by Grade-Gender'!A84,'Team Points Summary'!J:J)</f>
        <v>9</v>
      </c>
      <c r="C84">
        <f>RANK(B84,B$55:B$127,0)</f>
        <v>27</v>
      </c>
      <c r="D84">
        <f>COUNTIF('Team Points Summary'!L:L,'Point Totals by Grade-Gender'!A84)</f>
        <v>3</v>
      </c>
    </row>
    <row r="85" spans="1:4" ht="12.75">
      <c r="A85" t="s">
        <v>165</v>
      </c>
      <c r="B85">
        <f>SUMIF('Team Points Summary'!L:L,'Point Totals by Grade-Gender'!A85,'Team Points Summary'!J:J)</f>
        <v>9</v>
      </c>
      <c r="C85">
        <f>RANK(B85,B$55:B$127,0)</f>
        <v>27</v>
      </c>
      <c r="D85">
        <f>COUNTIF('Team Points Summary'!L:L,'Point Totals by Grade-Gender'!A85)</f>
        <v>3</v>
      </c>
    </row>
    <row r="86" spans="1:4" ht="12.75">
      <c r="A86" t="s">
        <v>166</v>
      </c>
      <c r="B86">
        <f>SUMIF('Team Points Summary'!L:L,'Point Totals by Grade-Gender'!A86,'Team Points Summary'!J:J)</f>
        <v>9</v>
      </c>
      <c r="C86">
        <f>RANK(B86,B$55:B$127,0)</f>
        <v>27</v>
      </c>
      <c r="D86">
        <f>COUNTIF('Team Points Summary'!L:L,'Point Totals by Grade-Gender'!A86)</f>
        <v>3</v>
      </c>
    </row>
    <row r="87" spans="1:4" ht="12.75">
      <c r="A87" t="s">
        <v>171</v>
      </c>
      <c r="B87">
        <f>SUMIF('Team Points Summary'!L:L,'Point Totals by Grade-Gender'!A87,'Team Points Summary'!J:J)</f>
        <v>9</v>
      </c>
      <c r="C87">
        <f>RANK(B87,B$55:B$127,0)</f>
        <v>27</v>
      </c>
      <c r="D87">
        <f>COUNTIF('Team Points Summary'!L:L,'Point Totals by Grade-Gender'!A87)</f>
        <v>3</v>
      </c>
    </row>
    <row r="88" spans="1:4" ht="12.75">
      <c r="A88" t="s">
        <v>175</v>
      </c>
      <c r="B88">
        <f>SUMIF('Team Points Summary'!L:L,'Point Totals by Grade-Gender'!A88,'Team Points Summary'!J:J)</f>
        <v>9</v>
      </c>
      <c r="C88">
        <f>RANK(B88,B$55:B$127,0)</f>
        <v>27</v>
      </c>
      <c r="D88">
        <f>COUNTIF('Team Points Summary'!L:L,'Point Totals by Grade-Gender'!A88)</f>
        <v>3</v>
      </c>
    </row>
    <row r="89" spans="1:4" ht="12.75">
      <c r="A89" t="s">
        <v>176</v>
      </c>
      <c r="B89">
        <f>SUMIF('Team Points Summary'!L:L,'Point Totals by Grade-Gender'!A89,'Team Points Summary'!J:J)</f>
        <v>9</v>
      </c>
      <c r="C89">
        <f>RANK(B89,B$55:B$127,0)</f>
        <v>27</v>
      </c>
      <c r="D89">
        <f>COUNTIF('Team Points Summary'!L:L,'Point Totals by Grade-Gender'!A89)</f>
        <v>3</v>
      </c>
    </row>
    <row r="90" spans="1:4" ht="12.75">
      <c r="A90" t="s">
        <v>179</v>
      </c>
      <c r="B90">
        <f>SUMIF('Team Points Summary'!L:L,'Point Totals by Grade-Gender'!A90,'Team Points Summary'!J:J)</f>
        <v>9</v>
      </c>
      <c r="C90">
        <f>RANK(B90,B$55:B$127,0)</f>
        <v>27</v>
      </c>
      <c r="D90">
        <f>COUNTIF('Team Points Summary'!L:L,'Point Totals by Grade-Gender'!A90)</f>
        <v>3</v>
      </c>
    </row>
    <row r="91" spans="1:4" ht="12.75">
      <c r="A91" t="s">
        <v>189</v>
      </c>
      <c r="B91">
        <f>SUMIF('Team Points Summary'!L:L,'Point Totals by Grade-Gender'!A91,'Team Points Summary'!J:J)</f>
        <v>9</v>
      </c>
      <c r="C91">
        <f>RANK(B91,B$55:B$127,0)</f>
        <v>27</v>
      </c>
      <c r="D91">
        <f>COUNTIF('Team Points Summary'!L:L,'Point Totals by Grade-Gender'!A91)</f>
        <v>3</v>
      </c>
    </row>
    <row r="92" spans="1:4" ht="12.75">
      <c r="A92" t="s">
        <v>193</v>
      </c>
      <c r="B92">
        <f>SUMIF('Team Points Summary'!L:L,'Point Totals by Grade-Gender'!A92,'Team Points Summary'!J:J)</f>
        <v>9</v>
      </c>
      <c r="C92">
        <f>RANK(B92,B$55:B$127,0)</f>
        <v>27</v>
      </c>
      <c r="D92">
        <f>COUNTIF('Team Points Summary'!L:L,'Point Totals by Grade-Gender'!A92)</f>
        <v>3</v>
      </c>
    </row>
    <row r="93" spans="1:4" ht="12.75">
      <c r="A93" t="s">
        <v>194</v>
      </c>
      <c r="B93">
        <f>SUMIF('Team Points Summary'!L:L,'Point Totals by Grade-Gender'!A93,'Team Points Summary'!J:J)</f>
        <v>9</v>
      </c>
      <c r="C93">
        <f>RANK(B93,B$55:B$127,0)</f>
        <v>27</v>
      </c>
      <c r="D93">
        <f>COUNTIF('Team Points Summary'!L:L,'Point Totals by Grade-Gender'!A93)</f>
        <v>3</v>
      </c>
    </row>
    <row r="94" spans="1:4" ht="12.75">
      <c r="A94" t="s">
        <v>198</v>
      </c>
      <c r="B94">
        <f>SUMIF('Team Points Summary'!L:L,'Point Totals by Grade-Gender'!A94,'Team Points Summary'!J:J)</f>
        <v>9</v>
      </c>
      <c r="C94">
        <f>RANK(B94,B$55:B$127,0)</f>
        <v>27</v>
      </c>
      <c r="D94">
        <f>COUNTIF('Team Points Summary'!L:L,'Point Totals by Grade-Gender'!A94)</f>
        <v>3</v>
      </c>
    </row>
    <row r="95" spans="1:4" ht="12.75">
      <c r="A95" t="s">
        <v>200</v>
      </c>
      <c r="B95">
        <f>SUMIF('Team Points Summary'!L:L,'Point Totals by Grade-Gender'!A95,'Team Points Summary'!J:J)</f>
        <v>9</v>
      </c>
      <c r="C95">
        <f>RANK(B95,B$55:B$127,0)</f>
        <v>27</v>
      </c>
      <c r="D95">
        <f>COUNTIF('Team Points Summary'!L:L,'Point Totals by Grade-Gender'!A95)</f>
        <v>3</v>
      </c>
    </row>
    <row r="96" spans="1:4" ht="12.75">
      <c r="A96" t="s">
        <v>204</v>
      </c>
      <c r="B96">
        <f>SUMIF('Team Points Summary'!L:L,'Point Totals by Grade-Gender'!A96,'Team Points Summary'!J:J)</f>
        <v>9</v>
      </c>
      <c r="C96">
        <f>RANK(B96,B$55:B$127,0)</f>
        <v>27</v>
      </c>
      <c r="D96">
        <f>COUNTIF('Team Points Summary'!L:L,'Point Totals by Grade-Gender'!A96)</f>
        <v>3</v>
      </c>
    </row>
    <row r="97" spans="1:4" ht="12.75">
      <c r="A97" t="s">
        <v>210</v>
      </c>
      <c r="B97">
        <f>SUMIF('Team Points Summary'!L:L,'Point Totals by Grade-Gender'!A97,'Team Points Summary'!J:J)</f>
        <v>9</v>
      </c>
      <c r="C97">
        <f>RANK(B97,B$55:B$127,0)</f>
        <v>27</v>
      </c>
      <c r="D97">
        <f>COUNTIF('Team Points Summary'!L:L,'Point Totals by Grade-Gender'!A97)</f>
        <v>3</v>
      </c>
    </row>
    <row r="98" spans="1:4" ht="12.75">
      <c r="A98" t="s">
        <v>211</v>
      </c>
      <c r="B98">
        <f>SUMIF('Team Points Summary'!L:L,'Point Totals by Grade-Gender'!A98,'Team Points Summary'!J:J)</f>
        <v>9</v>
      </c>
      <c r="C98">
        <f>RANK(B98,B$55:B$127,0)</f>
        <v>27</v>
      </c>
      <c r="D98">
        <f>COUNTIF('Team Points Summary'!L:L,'Point Totals by Grade-Gender'!A98)</f>
        <v>3</v>
      </c>
    </row>
    <row r="99" spans="1:4" ht="12.75">
      <c r="A99" t="s">
        <v>212</v>
      </c>
      <c r="B99">
        <f>SUMIF('Team Points Summary'!L:L,'Point Totals by Grade-Gender'!A99,'Team Points Summary'!J:J)</f>
        <v>9</v>
      </c>
      <c r="C99">
        <f>RANK(B99,B$55:B$127,0)</f>
        <v>27</v>
      </c>
      <c r="D99">
        <f>COUNTIF('Team Points Summary'!L:L,'Point Totals by Grade-Gender'!A99)</f>
        <v>3</v>
      </c>
    </row>
    <row r="100" spans="1:4" ht="12.75">
      <c r="A100" t="s">
        <v>216</v>
      </c>
      <c r="B100">
        <f>SUMIF('Team Points Summary'!L:L,'Point Totals by Grade-Gender'!A100,'Team Points Summary'!J:J)</f>
        <v>9</v>
      </c>
      <c r="C100">
        <f>RANK(B100,B$55:B$127,0)</f>
        <v>27</v>
      </c>
      <c r="D100">
        <f>COUNTIF('Team Points Summary'!L:L,'Point Totals by Grade-Gender'!A100)</f>
        <v>3</v>
      </c>
    </row>
    <row r="101" spans="1:4" ht="12.75">
      <c r="A101" t="s">
        <v>217</v>
      </c>
      <c r="B101">
        <f>SUMIF('Team Points Summary'!L:L,'Point Totals by Grade-Gender'!A101,'Team Points Summary'!J:J)</f>
        <v>9</v>
      </c>
      <c r="C101">
        <f>RANK(B101,B$55:B$127,0)</f>
        <v>27</v>
      </c>
      <c r="D101">
        <f>COUNTIF('Team Points Summary'!L:L,'Point Totals by Grade-Gender'!A101)</f>
        <v>3</v>
      </c>
    </row>
    <row r="102" spans="1:4" ht="12.75">
      <c r="A102" t="s">
        <v>529</v>
      </c>
      <c r="B102">
        <f>SUMIF('Team Points Summary'!L:L,'Point Totals by Grade-Gender'!A102,'Team Points Summary'!J:J)</f>
        <v>6</v>
      </c>
      <c r="C102">
        <f>RANK(B102,B$55:B$127,0)</f>
        <v>48</v>
      </c>
      <c r="D102">
        <f>COUNTIF('Team Points Summary'!L:L,'Point Totals by Grade-Gender'!A102)</f>
        <v>2</v>
      </c>
    </row>
    <row r="103" spans="1:4" ht="12.75">
      <c r="A103" t="s">
        <v>157</v>
      </c>
      <c r="B103">
        <f>SUMIF('Team Points Summary'!L:L,'Point Totals by Grade-Gender'!A103,'Team Points Summary'!J:J)</f>
        <v>6</v>
      </c>
      <c r="C103">
        <f>RANK(B103,B$55:B$127,0)</f>
        <v>48</v>
      </c>
      <c r="D103">
        <f>COUNTIF('Team Points Summary'!L:L,'Point Totals by Grade-Gender'!A103)</f>
        <v>2</v>
      </c>
    </row>
    <row r="104" spans="1:4" ht="12.75">
      <c r="A104" t="s">
        <v>167</v>
      </c>
      <c r="B104">
        <f>SUMIF('Team Points Summary'!L:L,'Point Totals by Grade-Gender'!A104,'Team Points Summary'!J:J)</f>
        <v>6</v>
      </c>
      <c r="C104">
        <f>RANK(B104,B$55:B$127,0)</f>
        <v>48</v>
      </c>
      <c r="D104">
        <f>COUNTIF('Team Points Summary'!L:L,'Point Totals by Grade-Gender'!A104)</f>
        <v>2</v>
      </c>
    </row>
    <row r="105" spans="1:4" ht="12.75">
      <c r="A105" t="s">
        <v>172</v>
      </c>
      <c r="B105">
        <f>SUMIF('Team Points Summary'!L:L,'Point Totals by Grade-Gender'!A105,'Team Points Summary'!J:J)</f>
        <v>6</v>
      </c>
      <c r="C105">
        <f>RANK(B105,B$55:B$127,0)</f>
        <v>48</v>
      </c>
      <c r="D105">
        <f>COUNTIF('Team Points Summary'!L:L,'Point Totals by Grade-Gender'!A105)</f>
        <v>2</v>
      </c>
    </row>
    <row r="106" spans="1:4" ht="12.75">
      <c r="A106" t="s">
        <v>173</v>
      </c>
      <c r="B106">
        <f>SUMIF('Team Points Summary'!L:L,'Point Totals by Grade-Gender'!A106,'Team Points Summary'!J:J)</f>
        <v>6</v>
      </c>
      <c r="C106">
        <f>RANK(B106,B$55:B$127,0)</f>
        <v>48</v>
      </c>
      <c r="D106">
        <f>COUNTIF('Team Points Summary'!L:L,'Point Totals by Grade-Gender'!A106)</f>
        <v>2</v>
      </c>
    </row>
    <row r="107" spans="1:4" ht="12.75">
      <c r="A107" t="s">
        <v>180</v>
      </c>
      <c r="B107">
        <f>SUMIF('Team Points Summary'!L:L,'Point Totals by Grade-Gender'!A107,'Team Points Summary'!J:J)</f>
        <v>6</v>
      </c>
      <c r="C107">
        <f>RANK(B107,B$55:B$127,0)</f>
        <v>48</v>
      </c>
      <c r="D107">
        <f>COUNTIF('Team Points Summary'!L:L,'Point Totals by Grade-Gender'!A107)</f>
        <v>2</v>
      </c>
    </row>
    <row r="108" spans="1:4" ht="12.75">
      <c r="A108" t="s">
        <v>183</v>
      </c>
      <c r="B108">
        <f>SUMIF('Team Points Summary'!L:L,'Point Totals by Grade-Gender'!A108,'Team Points Summary'!J:J)</f>
        <v>6</v>
      </c>
      <c r="C108">
        <f>RANK(B108,B$55:B$127,0)</f>
        <v>48</v>
      </c>
      <c r="D108">
        <f>COUNTIF('Team Points Summary'!L:L,'Point Totals by Grade-Gender'!A108)</f>
        <v>2</v>
      </c>
    </row>
    <row r="109" spans="1:4" ht="12.75">
      <c r="A109" t="s">
        <v>532</v>
      </c>
      <c r="B109">
        <f>SUMIF('Team Points Summary'!L:L,'Point Totals by Grade-Gender'!A109,'Team Points Summary'!J:J)</f>
        <v>6</v>
      </c>
      <c r="C109">
        <f>RANK(B109,B$55:B$127,0)</f>
        <v>48</v>
      </c>
      <c r="D109">
        <f>COUNTIF('Team Points Summary'!L:L,'Point Totals by Grade-Gender'!A109)</f>
        <v>2</v>
      </c>
    </row>
    <row r="110" spans="1:4" ht="12.75">
      <c r="A110" t="s">
        <v>533</v>
      </c>
      <c r="B110">
        <f>SUMIF('Team Points Summary'!L:L,'Point Totals by Grade-Gender'!A110,'Team Points Summary'!J:J)</f>
        <v>6</v>
      </c>
      <c r="C110">
        <f>RANK(B110,B$55:B$127,0)</f>
        <v>48</v>
      </c>
      <c r="D110">
        <f>COUNTIF('Team Points Summary'!L:L,'Point Totals by Grade-Gender'!A110)</f>
        <v>2</v>
      </c>
    </row>
    <row r="111" spans="1:4" ht="12.75">
      <c r="A111" t="s">
        <v>190</v>
      </c>
      <c r="B111">
        <f>SUMIF('Team Points Summary'!L:L,'Point Totals by Grade-Gender'!A111,'Team Points Summary'!J:J)</f>
        <v>6</v>
      </c>
      <c r="C111">
        <f>RANK(B111,B$55:B$127,0)</f>
        <v>48</v>
      </c>
      <c r="D111">
        <f>COUNTIF('Team Points Summary'!L:L,'Point Totals by Grade-Gender'!A111)</f>
        <v>2</v>
      </c>
    </row>
    <row r="112" spans="1:4" ht="12.75">
      <c r="A112" t="s">
        <v>195</v>
      </c>
      <c r="B112">
        <f>SUMIF('Team Points Summary'!L:L,'Point Totals by Grade-Gender'!A112,'Team Points Summary'!J:J)</f>
        <v>6</v>
      </c>
      <c r="C112">
        <f>RANK(B112,B$55:B$127,0)</f>
        <v>48</v>
      </c>
      <c r="D112">
        <f>COUNTIF('Team Points Summary'!L:L,'Point Totals by Grade-Gender'!A112)</f>
        <v>2</v>
      </c>
    </row>
    <row r="113" spans="1:4" ht="12.75">
      <c r="A113" t="s">
        <v>201</v>
      </c>
      <c r="B113">
        <f>SUMIF('Team Points Summary'!L:L,'Point Totals by Grade-Gender'!A113,'Team Points Summary'!J:J)</f>
        <v>6</v>
      </c>
      <c r="C113">
        <f>RANK(B113,B$55:B$127,0)</f>
        <v>48</v>
      </c>
      <c r="D113">
        <f>COUNTIF('Team Points Summary'!L:L,'Point Totals by Grade-Gender'!A113)</f>
        <v>2</v>
      </c>
    </row>
    <row r="114" spans="1:4" ht="12.75">
      <c r="A114" t="s">
        <v>205</v>
      </c>
      <c r="B114">
        <f>SUMIF('Team Points Summary'!L:L,'Point Totals by Grade-Gender'!A114,'Team Points Summary'!J:J)</f>
        <v>6</v>
      </c>
      <c r="C114">
        <f>RANK(B114,B$55:B$127,0)</f>
        <v>48</v>
      </c>
      <c r="D114">
        <f>COUNTIF('Team Points Summary'!L:L,'Point Totals by Grade-Gender'!A114)</f>
        <v>2</v>
      </c>
    </row>
    <row r="115" spans="1:4" ht="12.75">
      <c r="A115" t="s">
        <v>215</v>
      </c>
      <c r="B115">
        <f>SUMIF('Team Points Summary'!L:L,'Point Totals by Grade-Gender'!A115,'Team Points Summary'!J:J)</f>
        <v>6</v>
      </c>
      <c r="C115">
        <f>RANK(B115,B$55:B$127,0)</f>
        <v>48</v>
      </c>
      <c r="D115">
        <f>COUNTIF('Team Points Summary'!L:L,'Point Totals by Grade-Gender'!A115)</f>
        <v>2</v>
      </c>
    </row>
    <row r="116" spans="1:4" ht="12.75">
      <c r="A116" t="s">
        <v>220</v>
      </c>
      <c r="B116">
        <f>SUMIF('Team Points Summary'!L:L,'Point Totals by Grade-Gender'!A116,'Team Points Summary'!J:J)</f>
        <v>6</v>
      </c>
      <c r="C116">
        <f>RANK(B116,B$55:B$127,0)</f>
        <v>48</v>
      </c>
      <c r="D116">
        <f>COUNTIF('Team Points Summary'!L:L,'Point Totals by Grade-Gender'!A116)</f>
        <v>2</v>
      </c>
    </row>
    <row r="117" spans="1:4" ht="12.75">
      <c r="A117" t="s">
        <v>155</v>
      </c>
      <c r="B117">
        <f>SUMIF('Team Points Summary'!L:L,'Point Totals by Grade-Gender'!A117,'Team Points Summary'!J:J)</f>
        <v>3</v>
      </c>
      <c r="C117">
        <f>RANK(B117,B$55:B$127,0)</f>
        <v>63</v>
      </c>
      <c r="D117">
        <f>COUNTIF('Team Points Summary'!L:L,'Point Totals by Grade-Gender'!A117)</f>
        <v>1</v>
      </c>
    </row>
    <row r="118" spans="1:4" ht="12.75">
      <c r="A118" t="s">
        <v>162</v>
      </c>
      <c r="B118">
        <f>SUMIF('Team Points Summary'!L:L,'Point Totals by Grade-Gender'!A118,'Team Points Summary'!J:J)</f>
        <v>3</v>
      </c>
      <c r="C118">
        <f>RANK(B118,B$55:B$127,0)</f>
        <v>63</v>
      </c>
      <c r="D118">
        <f>COUNTIF('Team Points Summary'!L:L,'Point Totals by Grade-Gender'!A118)</f>
        <v>1</v>
      </c>
    </row>
    <row r="119" spans="1:4" ht="12.75">
      <c r="A119" t="s">
        <v>168</v>
      </c>
      <c r="B119">
        <f>SUMIF('Team Points Summary'!L:L,'Point Totals by Grade-Gender'!A119,'Team Points Summary'!J:J)</f>
        <v>3</v>
      </c>
      <c r="C119">
        <f>RANK(B119,B$55:B$127,0)</f>
        <v>63</v>
      </c>
      <c r="D119">
        <f>COUNTIF('Team Points Summary'!L:L,'Point Totals by Grade-Gender'!A119)</f>
        <v>1</v>
      </c>
    </row>
    <row r="120" spans="1:4" ht="12.75">
      <c r="A120" t="s">
        <v>531</v>
      </c>
      <c r="B120">
        <f>SUMIF('Team Points Summary'!L:L,'Point Totals by Grade-Gender'!A120,'Team Points Summary'!J:J)</f>
        <v>3</v>
      </c>
      <c r="C120">
        <f>RANK(B120,B$55:B$127,0)</f>
        <v>63</v>
      </c>
      <c r="D120">
        <f>COUNTIF('Team Points Summary'!L:L,'Point Totals by Grade-Gender'!A120)</f>
        <v>1</v>
      </c>
    </row>
    <row r="121" spans="1:4" ht="12.75">
      <c r="A121" t="s">
        <v>187</v>
      </c>
      <c r="B121">
        <f>SUMIF('Team Points Summary'!L:L,'Point Totals by Grade-Gender'!A121,'Team Points Summary'!J:J)</f>
        <v>3</v>
      </c>
      <c r="C121">
        <f>RANK(B121,B$55:B$127,0)</f>
        <v>63</v>
      </c>
      <c r="D121">
        <f>COUNTIF('Team Points Summary'!L:L,'Point Totals by Grade-Gender'!A121)</f>
        <v>1</v>
      </c>
    </row>
    <row r="122" spans="1:4" ht="12.75">
      <c r="A122" t="s">
        <v>188</v>
      </c>
      <c r="B122">
        <f>SUMIF('Team Points Summary'!L:L,'Point Totals by Grade-Gender'!A122,'Team Points Summary'!J:J)</f>
        <v>3</v>
      </c>
      <c r="C122">
        <f>RANK(B122,B$55:B$127,0)</f>
        <v>63</v>
      </c>
      <c r="D122">
        <f>COUNTIF('Team Points Summary'!L:L,'Point Totals by Grade-Gender'!A122)</f>
        <v>1</v>
      </c>
    </row>
    <row r="123" spans="1:4" ht="12.75">
      <c r="A123" t="s">
        <v>191</v>
      </c>
      <c r="B123">
        <f>SUMIF('Team Points Summary'!L:L,'Point Totals by Grade-Gender'!A123,'Team Points Summary'!J:J)</f>
        <v>3</v>
      </c>
      <c r="C123">
        <f>RANK(B123,B$55:B$127,0)</f>
        <v>63</v>
      </c>
      <c r="D123">
        <f>COUNTIF('Team Points Summary'!L:L,'Point Totals by Grade-Gender'!A123)</f>
        <v>1</v>
      </c>
    </row>
    <row r="124" spans="1:4" ht="12.75">
      <c r="A124" t="s">
        <v>202</v>
      </c>
      <c r="B124">
        <f>SUMIF('Team Points Summary'!L:L,'Point Totals by Grade-Gender'!A124,'Team Points Summary'!J:J)</f>
        <v>3</v>
      </c>
      <c r="C124">
        <f>RANK(B124,B$55:B$127,0)</f>
        <v>63</v>
      </c>
      <c r="D124">
        <f>COUNTIF('Team Points Summary'!L:L,'Point Totals by Grade-Gender'!A124)</f>
        <v>1</v>
      </c>
    </row>
    <row r="125" spans="1:4" ht="12.75">
      <c r="A125" t="s">
        <v>206</v>
      </c>
      <c r="B125">
        <f>SUMIF('Team Points Summary'!L:L,'Point Totals by Grade-Gender'!A125,'Team Points Summary'!J:J)</f>
        <v>3</v>
      </c>
      <c r="C125">
        <f>RANK(B125,B$55:B$127,0)</f>
        <v>63</v>
      </c>
      <c r="D125">
        <f>COUNTIF('Team Points Summary'!L:L,'Point Totals by Grade-Gender'!A125)</f>
        <v>1</v>
      </c>
    </row>
    <row r="126" spans="1:4" ht="12.75">
      <c r="A126" t="s">
        <v>207</v>
      </c>
      <c r="B126">
        <f>SUMIF('Team Points Summary'!L:L,'Point Totals by Grade-Gender'!A126,'Team Points Summary'!J:J)</f>
        <v>3</v>
      </c>
      <c r="C126">
        <f>RANK(B126,B$55:B$127,0)</f>
        <v>63</v>
      </c>
      <c r="D126">
        <f>COUNTIF('Team Points Summary'!L:L,'Point Totals by Grade-Gender'!A126)</f>
        <v>1</v>
      </c>
    </row>
    <row r="127" spans="1:4" ht="12.75">
      <c r="A127" t="s">
        <v>213</v>
      </c>
      <c r="B127">
        <f>SUMIF('Team Points Summary'!L:L,'Point Totals by Grade-Gender'!A127,'Team Points Summary'!J:J)</f>
        <v>3</v>
      </c>
      <c r="C127">
        <f>RANK(B127,B$55:B$127,0)</f>
        <v>63</v>
      </c>
      <c r="D127">
        <f>COUNTIF('Team Points Summary'!L:L,'Point Totals by Grade-Gender'!A127)</f>
        <v>1</v>
      </c>
    </row>
    <row r="128" spans="1:5" ht="12.75">
      <c r="A128" s="12" t="s">
        <v>520</v>
      </c>
      <c r="B128">
        <f>SUM(B55:B127)</f>
        <v>3668</v>
      </c>
      <c r="E128">
        <f>SUMIF('Team Points Summary'!L:L,'Point Totals by Grade-Gender'!A128,'Team Points Summary'!J:J)</f>
        <v>3668</v>
      </c>
    </row>
    <row r="130" spans="1:4" ht="12.75">
      <c r="A130" t="s">
        <v>345</v>
      </c>
      <c r="B130">
        <f>SUMIF('Team Points Summary'!L:L,'Point Totals by Grade-Gender'!A130,'Team Points Summary'!J:J)</f>
        <v>289</v>
      </c>
      <c r="C130">
        <f>RANK(B130,B$130:B$193,0)</f>
        <v>1</v>
      </c>
      <c r="D130">
        <f>COUNTIF('Team Points Summary'!L:L,'Point Totals by Grade-Gender'!A130)</f>
        <v>3</v>
      </c>
    </row>
    <row r="131" spans="1:4" ht="12.75">
      <c r="A131" t="s">
        <v>350</v>
      </c>
      <c r="B131">
        <f>SUMIF('Team Points Summary'!L:L,'Point Totals by Grade-Gender'!A131,'Team Points Summary'!J:J)</f>
        <v>286</v>
      </c>
      <c r="C131">
        <f>RANK(B131,B$130:B$193,0)</f>
        <v>2</v>
      </c>
      <c r="D131">
        <f>COUNTIF('Team Points Summary'!L:L,'Point Totals by Grade-Gender'!A131)</f>
        <v>3</v>
      </c>
    </row>
    <row r="132" spans="1:4" ht="12.75">
      <c r="A132" t="s">
        <v>357</v>
      </c>
      <c r="B132">
        <f>SUMIF('Team Points Summary'!L:L,'Point Totals by Grade-Gender'!A132,'Team Points Summary'!J:J)</f>
        <v>263</v>
      </c>
      <c r="C132">
        <f>RANK(B132,B$130:B$193,0)</f>
        <v>3</v>
      </c>
      <c r="D132">
        <f>COUNTIF('Team Points Summary'!L:L,'Point Totals by Grade-Gender'!A132)</f>
        <v>3</v>
      </c>
    </row>
    <row r="133" spans="1:4" ht="12.75">
      <c r="A133" t="s">
        <v>321</v>
      </c>
      <c r="B133">
        <f>SUMIF('Team Points Summary'!L:L,'Point Totals by Grade-Gender'!A133,'Team Points Summary'!J:J)</f>
        <v>248</v>
      </c>
      <c r="C133">
        <f>RANK(B133,B$130:B$193,0)</f>
        <v>4</v>
      </c>
      <c r="D133">
        <f>COUNTIF('Team Points Summary'!L:L,'Point Totals by Grade-Gender'!A133)</f>
        <v>3</v>
      </c>
    </row>
    <row r="134" spans="1:4" ht="12.75">
      <c r="A134" t="s">
        <v>318</v>
      </c>
      <c r="B134">
        <f>SUMIF('Team Points Summary'!L:L,'Point Totals by Grade-Gender'!A134,'Team Points Summary'!J:J)</f>
        <v>171</v>
      </c>
      <c r="C134">
        <f aca="true" t="shared" si="1" ref="C134:C155">RANK(B134,B$130:B$193,0)</f>
        <v>5</v>
      </c>
      <c r="D134">
        <f>COUNTIF('Team Points Summary'!L:L,'Point Totals by Grade-Gender'!A134)</f>
        <v>3</v>
      </c>
    </row>
    <row r="135" spans="1:4" ht="12.75">
      <c r="A135" t="s">
        <v>347</v>
      </c>
      <c r="B135">
        <f>SUMIF('Team Points Summary'!L:L,'Point Totals by Grade-Gender'!A135,'Team Points Summary'!J:J)</f>
        <v>171</v>
      </c>
      <c r="C135">
        <f t="shared" si="1"/>
        <v>5</v>
      </c>
      <c r="D135">
        <f>COUNTIF('Team Points Summary'!L:L,'Point Totals by Grade-Gender'!A135)</f>
        <v>3</v>
      </c>
    </row>
    <row r="136" spans="1:4" ht="12.75">
      <c r="A136" t="s">
        <v>363</v>
      </c>
      <c r="B136">
        <f>SUMIF('Team Points Summary'!L:L,'Point Totals by Grade-Gender'!A136,'Team Points Summary'!J:J)</f>
        <v>138</v>
      </c>
      <c r="C136">
        <f t="shared" si="1"/>
        <v>7</v>
      </c>
      <c r="D136">
        <f>COUNTIF('Team Points Summary'!L:L,'Point Totals by Grade-Gender'!A136)</f>
        <v>3</v>
      </c>
    </row>
    <row r="137" spans="1:4" ht="12.75">
      <c r="A137" t="s">
        <v>366</v>
      </c>
      <c r="B137">
        <f>SUMIF('Team Points Summary'!L:L,'Point Totals by Grade-Gender'!A137,'Team Points Summary'!J:J)</f>
        <v>128</v>
      </c>
      <c r="C137">
        <f t="shared" si="1"/>
        <v>8</v>
      </c>
      <c r="D137">
        <f>COUNTIF('Team Points Summary'!L:L,'Point Totals by Grade-Gender'!A137)</f>
        <v>3</v>
      </c>
    </row>
    <row r="138" spans="1:4" ht="12.75">
      <c r="A138" t="s">
        <v>338</v>
      </c>
      <c r="B138">
        <f>SUMIF('Team Points Summary'!L:L,'Point Totals by Grade-Gender'!A138,'Team Points Summary'!J:J)</f>
        <v>127</v>
      </c>
      <c r="C138">
        <f t="shared" si="1"/>
        <v>9</v>
      </c>
      <c r="D138">
        <f>COUNTIF('Team Points Summary'!L:L,'Point Totals by Grade-Gender'!A138)</f>
        <v>2</v>
      </c>
    </row>
    <row r="139" spans="1:4" ht="12.75">
      <c r="A139" t="s">
        <v>330</v>
      </c>
      <c r="B139">
        <f>SUMIF('Team Points Summary'!L:L,'Point Totals by Grade-Gender'!A139,'Team Points Summary'!J:J)</f>
        <v>112</v>
      </c>
      <c r="C139">
        <f t="shared" si="1"/>
        <v>10</v>
      </c>
      <c r="D139">
        <f>COUNTIF('Team Points Summary'!L:L,'Point Totals by Grade-Gender'!A139)</f>
        <v>3</v>
      </c>
    </row>
    <row r="140" spans="1:4" ht="12.75">
      <c r="A140" t="s">
        <v>351</v>
      </c>
      <c r="B140">
        <f>SUMIF('Team Points Summary'!L:L,'Point Totals by Grade-Gender'!A140,'Team Points Summary'!J:J)</f>
        <v>110</v>
      </c>
      <c r="C140">
        <f t="shared" si="1"/>
        <v>11</v>
      </c>
      <c r="D140">
        <f>COUNTIF('Team Points Summary'!L:L,'Point Totals by Grade-Gender'!A140)</f>
        <v>3</v>
      </c>
    </row>
    <row r="141" spans="1:4" ht="12.75">
      <c r="A141" t="s">
        <v>326</v>
      </c>
      <c r="B141">
        <f>SUMIF('Team Points Summary'!L:L,'Point Totals by Grade-Gender'!A141,'Team Points Summary'!J:J)</f>
        <v>109</v>
      </c>
      <c r="C141">
        <f t="shared" si="1"/>
        <v>12</v>
      </c>
      <c r="D141">
        <f>COUNTIF('Team Points Summary'!L:L,'Point Totals by Grade-Gender'!A141)</f>
        <v>3</v>
      </c>
    </row>
    <row r="142" spans="1:4" ht="12.75">
      <c r="A142" t="s">
        <v>335</v>
      </c>
      <c r="B142">
        <f>SUMIF('Team Points Summary'!L:L,'Point Totals by Grade-Gender'!A142,'Team Points Summary'!J:J)</f>
        <v>100</v>
      </c>
      <c r="C142">
        <f t="shared" si="1"/>
        <v>13</v>
      </c>
      <c r="D142">
        <f>COUNTIF('Team Points Summary'!L:L,'Point Totals by Grade-Gender'!A142)</f>
        <v>3</v>
      </c>
    </row>
    <row r="143" spans="1:4" ht="12.75">
      <c r="A143" t="s">
        <v>348</v>
      </c>
      <c r="B143">
        <f>SUMIF('Team Points Summary'!L:L,'Point Totals by Grade-Gender'!A143,'Team Points Summary'!J:J)</f>
        <v>98</v>
      </c>
      <c r="C143">
        <f t="shared" si="1"/>
        <v>14</v>
      </c>
      <c r="D143">
        <f>COUNTIF('Team Points Summary'!L:L,'Point Totals by Grade-Gender'!A143)</f>
        <v>3</v>
      </c>
    </row>
    <row r="144" spans="1:4" ht="12.75">
      <c r="A144" t="s">
        <v>354</v>
      </c>
      <c r="B144">
        <f>SUMIF('Team Points Summary'!L:L,'Point Totals by Grade-Gender'!A144,'Team Points Summary'!J:J)</f>
        <v>93</v>
      </c>
      <c r="C144">
        <f t="shared" si="1"/>
        <v>15</v>
      </c>
      <c r="D144">
        <f>COUNTIF('Team Points Summary'!L:L,'Point Totals by Grade-Gender'!A144)</f>
        <v>3</v>
      </c>
    </row>
    <row r="145" spans="1:4" ht="12.75">
      <c r="A145" t="s">
        <v>358</v>
      </c>
      <c r="B145">
        <f>SUMIF('Team Points Summary'!L:L,'Point Totals by Grade-Gender'!A145,'Team Points Summary'!J:J)</f>
        <v>68</v>
      </c>
      <c r="C145">
        <f t="shared" si="1"/>
        <v>16</v>
      </c>
      <c r="D145">
        <f>COUNTIF('Team Points Summary'!L:L,'Point Totals by Grade-Gender'!A145)</f>
        <v>3</v>
      </c>
    </row>
    <row r="146" spans="1:4" ht="12.75">
      <c r="A146" t="s">
        <v>558</v>
      </c>
      <c r="B146">
        <f>SUMIF('Team Points Summary'!L:L,'Point Totals by Grade-Gender'!A146,'Team Points Summary'!J:J)</f>
        <v>60</v>
      </c>
      <c r="C146">
        <f t="shared" si="1"/>
        <v>17</v>
      </c>
      <c r="D146">
        <f>COUNTIF('Team Points Summary'!L:L,'Point Totals by Grade-Gender'!A146)</f>
        <v>2</v>
      </c>
    </row>
    <row r="147" spans="1:4" ht="12.75">
      <c r="A147" t="s">
        <v>346</v>
      </c>
      <c r="B147">
        <f>SUMIF('Team Points Summary'!L:L,'Point Totals by Grade-Gender'!A147,'Team Points Summary'!J:J)</f>
        <v>49</v>
      </c>
      <c r="C147">
        <f t="shared" si="1"/>
        <v>18</v>
      </c>
      <c r="D147">
        <f>COUNTIF('Team Points Summary'!L:L,'Point Totals by Grade-Gender'!A147)</f>
        <v>3</v>
      </c>
    </row>
    <row r="148" spans="1:4" ht="12.75">
      <c r="A148" t="s">
        <v>324</v>
      </c>
      <c r="B148">
        <f>SUMIF('Team Points Summary'!L:L,'Point Totals by Grade-Gender'!A148,'Team Points Summary'!J:J)</f>
        <v>39</v>
      </c>
      <c r="C148">
        <f t="shared" si="1"/>
        <v>19</v>
      </c>
      <c r="D148">
        <f>COUNTIF('Team Points Summary'!L:L,'Point Totals by Grade-Gender'!A148)</f>
        <v>2</v>
      </c>
    </row>
    <row r="149" spans="1:4" ht="12.75">
      <c r="A149" t="s">
        <v>368</v>
      </c>
      <c r="B149">
        <f>SUMIF('Team Points Summary'!L:L,'Point Totals by Grade-Gender'!A149,'Team Points Summary'!J:J)</f>
        <v>38</v>
      </c>
      <c r="C149">
        <f t="shared" si="1"/>
        <v>20</v>
      </c>
      <c r="D149">
        <f>COUNTIF('Team Points Summary'!L:L,'Point Totals by Grade-Gender'!A149)</f>
        <v>3</v>
      </c>
    </row>
    <row r="150" spans="1:4" ht="12.75">
      <c r="A150" t="s">
        <v>337</v>
      </c>
      <c r="B150">
        <f>SUMIF('Team Points Summary'!L:L,'Point Totals by Grade-Gender'!A150,'Team Points Summary'!J:J)</f>
        <v>25</v>
      </c>
      <c r="C150">
        <f t="shared" si="1"/>
        <v>21</v>
      </c>
      <c r="D150">
        <f>COUNTIF('Team Points Summary'!L:L,'Point Totals by Grade-Gender'!A150)</f>
        <v>3</v>
      </c>
    </row>
    <row r="151" spans="1:4" ht="12.75">
      <c r="A151" t="s">
        <v>340</v>
      </c>
      <c r="B151">
        <f>SUMIF('Team Points Summary'!L:L,'Point Totals by Grade-Gender'!A151,'Team Points Summary'!J:J)</f>
        <v>25</v>
      </c>
      <c r="C151">
        <f t="shared" si="1"/>
        <v>21</v>
      </c>
      <c r="D151">
        <f>COUNTIF('Team Points Summary'!L:L,'Point Totals by Grade-Gender'!A151)</f>
        <v>1</v>
      </c>
    </row>
    <row r="152" spans="1:4" ht="12.75">
      <c r="A152" t="s">
        <v>320</v>
      </c>
      <c r="B152">
        <f>SUMIF('Team Points Summary'!L:L,'Point Totals by Grade-Gender'!A152,'Team Points Summary'!J:J)</f>
        <v>20</v>
      </c>
      <c r="C152">
        <f t="shared" si="1"/>
        <v>23</v>
      </c>
      <c r="D152">
        <f>COUNTIF('Team Points Summary'!L:L,'Point Totals by Grade-Gender'!A152)</f>
        <v>1</v>
      </c>
    </row>
    <row r="153" spans="1:4" ht="12.75">
      <c r="A153" t="s">
        <v>361</v>
      </c>
      <c r="B153">
        <f>SUMIF('Team Points Summary'!L:L,'Point Totals by Grade-Gender'!A153,'Team Points Summary'!J:J)</f>
        <v>19</v>
      </c>
      <c r="C153">
        <f t="shared" si="1"/>
        <v>24</v>
      </c>
      <c r="D153">
        <f>COUNTIF('Team Points Summary'!L:L,'Point Totals by Grade-Gender'!A153)</f>
        <v>2</v>
      </c>
    </row>
    <row r="154" spans="1:4" ht="12.75">
      <c r="A154" t="s">
        <v>334</v>
      </c>
      <c r="B154">
        <f>SUMIF('Team Points Summary'!L:L,'Point Totals by Grade-Gender'!A154,'Team Points Summary'!J:J)</f>
        <v>17</v>
      </c>
      <c r="C154">
        <f t="shared" si="1"/>
        <v>25</v>
      </c>
      <c r="D154">
        <f>COUNTIF('Team Points Summary'!L:L,'Point Totals by Grade-Gender'!A154)</f>
        <v>3</v>
      </c>
    </row>
    <row r="155" spans="1:4" ht="12.75">
      <c r="A155" t="s">
        <v>343</v>
      </c>
      <c r="B155">
        <f>SUMIF('Team Points Summary'!L:L,'Point Totals by Grade-Gender'!A155,'Team Points Summary'!J:J)</f>
        <v>16</v>
      </c>
      <c r="C155">
        <f t="shared" si="1"/>
        <v>26</v>
      </c>
      <c r="D155">
        <f>COUNTIF('Team Points Summary'!L:L,'Point Totals by Grade-Gender'!A155)</f>
        <v>1</v>
      </c>
    </row>
    <row r="156" spans="1:4" ht="12.75">
      <c r="A156" t="s">
        <v>322</v>
      </c>
      <c r="B156">
        <f>SUMIF('Team Points Summary'!L:L,'Point Totals by Grade-Gender'!A156,'Team Points Summary'!J:J)</f>
        <v>15</v>
      </c>
      <c r="C156">
        <f>RANK(B156,B$130:B$193,0)</f>
        <v>27</v>
      </c>
      <c r="D156">
        <f>COUNTIF('Team Points Summary'!L:L,'Point Totals by Grade-Gender'!A156)</f>
        <v>3</v>
      </c>
    </row>
    <row r="157" spans="1:4" ht="12.75">
      <c r="A157" t="s">
        <v>559</v>
      </c>
      <c r="B157">
        <f>SUMIF('Team Points Summary'!L:L,'Point Totals by Grade-Gender'!A157,'Team Points Summary'!J:J)</f>
        <v>15</v>
      </c>
      <c r="C157">
        <f>RANK(B157,B$130:B$193,0)</f>
        <v>27</v>
      </c>
      <c r="D157">
        <f>COUNTIF('Team Points Summary'!L:L,'Point Totals by Grade-Gender'!A157)</f>
        <v>1</v>
      </c>
    </row>
    <row r="158" spans="1:4" ht="12.75">
      <c r="A158" t="s">
        <v>323</v>
      </c>
      <c r="B158">
        <f>SUMIF('Team Points Summary'!L:L,'Point Totals by Grade-Gender'!A158,'Team Points Summary'!J:J)</f>
        <v>9</v>
      </c>
      <c r="C158">
        <f>RANK(B158,B$130:B$193,0)</f>
        <v>29</v>
      </c>
      <c r="D158">
        <f>COUNTIF('Team Points Summary'!L:L,'Point Totals by Grade-Gender'!A158)</f>
        <v>3</v>
      </c>
    </row>
    <row r="159" spans="1:4" ht="12.75">
      <c r="A159" t="s">
        <v>551</v>
      </c>
      <c r="B159">
        <f>SUMIF('Team Points Summary'!L:L,'Point Totals by Grade-Gender'!A159,'Team Points Summary'!J:J)</f>
        <v>9</v>
      </c>
      <c r="C159">
        <f>RANK(B159,B$130:B$193,0)</f>
        <v>29</v>
      </c>
      <c r="D159">
        <f>COUNTIF('Team Points Summary'!L:L,'Point Totals by Grade-Gender'!A159)</f>
        <v>3</v>
      </c>
    </row>
    <row r="160" spans="1:4" ht="12.75">
      <c r="A160" t="s">
        <v>332</v>
      </c>
      <c r="B160">
        <f>SUMIF('Team Points Summary'!L:L,'Point Totals by Grade-Gender'!A160,'Team Points Summary'!J:J)</f>
        <v>9</v>
      </c>
      <c r="C160">
        <f>RANK(B160,B$130:B$193,0)</f>
        <v>29</v>
      </c>
      <c r="D160">
        <f>COUNTIF('Team Points Summary'!L:L,'Point Totals by Grade-Gender'!A160)</f>
        <v>3</v>
      </c>
    </row>
    <row r="161" spans="1:4" ht="12.75">
      <c r="A161" t="s">
        <v>555</v>
      </c>
      <c r="B161">
        <f>SUMIF('Team Points Summary'!L:L,'Point Totals by Grade-Gender'!A161,'Team Points Summary'!J:J)</f>
        <v>9</v>
      </c>
      <c r="C161">
        <f>RANK(B161,B$130:B$193,0)</f>
        <v>29</v>
      </c>
      <c r="D161">
        <f>COUNTIF('Team Points Summary'!L:L,'Point Totals by Grade-Gender'!A161)</f>
        <v>3</v>
      </c>
    </row>
    <row r="162" spans="1:4" ht="12.75">
      <c r="A162" t="s">
        <v>352</v>
      </c>
      <c r="B162">
        <f>SUMIF('Team Points Summary'!L:L,'Point Totals by Grade-Gender'!A162,'Team Points Summary'!J:J)</f>
        <v>9</v>
      </c>
      <c r="C162">
        <f>RANK(B162,B$130:B$193,0)</f>
        <v>29</v>
      </c>
      <c r="D162">
        <f>COUNTIF('Team Points Summary'!L:L,'Point Totals by Grade-Gender'!A162)</f>
        <v>3</v>
      </c>
    </row>
    <row r="163" spans="1:4" ht="12.75">
      <c r="A163" t="s">
        <v>353</v>
      </c>
      <c r="B163">
        <f>SUMIF('Team Points Summary'!L:L,'Point Totals by Grade-Gender'!A163,'Team Points Summary'!J:J)</f>
        <v>9</v>
      </c>
      <c r="C163">
        <f>RANK(B163,B$130:B$193,0)</f>
        <v>29</v>
      </c>
      <c r="D163">
        <f>COUNTIF('Team Points Summary'!L:L,'Point Totals by Grade-Gender'!A163)</f>
        <v>3</v>
      </c>
    </row>
    <row r="164" spans="1:4" ht="12.75">
      <c r="A164" t="s">
        <v>359</v>
      </c>
      <c r="B164">
        <f>SUMIF('Team Points Summary'!L:L,'Point Totals by Grade-Gender'!A164,'Team Points Summary'!J:J)</f>
        <v>9</v>
      </c>
      <c r="C164">
        <f>RANK(B164,B$130:B$193,0)</f>
        <v>29</v>
      </c>
      <c r="D164">
        <f>COUNTIF('Team Points Summary'!L:L,'Point Totals by Grade-Gender'!A164)</f>
        <v>3</v>
      </c>
    </row>
    <row r="165" spans="1:4" ht="12.75">
      <c r="A165" t="s">
        <v>362</v>
      </c>
      <c r="B165">
        <f>SUMIF('Team Points Summary'!L:L,'Point Totals by Grade-Gender'!A165,'Team Points Summary'!J:J)</f>
        <v>9</v>
      </c>
      <c r="C165">
        <f>RANK(B165,B$130:B$193,0)</f>
        <v>29</v>
      </c>
      <c r="D165">
        <f>COUNTIF('Team Points Summary'!L:L,'Point Totals by Grade-Gender'!A165)</f>
        <v>3</v>
      </c>
    </row>
    <row r="166" spans="1:4" ht="12.75">
      <c r="A166" t="s">
        <v>364</v>
      </c>
      <c r="B166">
        <f>SUMIF('Team Points Summary'!L:L,'Point Totals by Grade-Gender'!A166,'Team Points Summary'!J:J)</f>
        <v>9</v>
      </c>
      <c r="C166">
        <f>RANK(B166,B$130:B$193,0)</f>
        <v>29</v>
      </c>
      <c r="D166">
        <f>COUNTIF('Team Points Summary'!L:L,'Point Totals by Grade-Gender'!A166)</f>
        <v>3</v>
      </c>
    </row>
    <row r="167" spans="1:4" ht="12.75">
      <c r="A167" t="s">
        <v>319</v>
      </c>
      <c r="B167">
        <f>SUMIF('Team Points Summary'!L:L,'Point Totals by Grade-Gender'!A167,'Team Points Summary'!J:J)</f>
        <v>6</v>
      </c>
      <c r="C167">
        <f>RANK(B167,B$130:B$193,0)</f>
        <v>38</v>
      </c>
      <c r="D167">
        <f>COUNTIF('Team Points Summary'!L:L,'Point Totals by Grade-Gender'!A167)</f>
        <v>2</v>
      </c>
    </row>
    <row r="168" spans="1:4" ht="12.75">
      <c r="A168" t="s">
        <v>550</v>
      </c>
      <c r="B168">
        <f>SUMIF('Team Points Summary'!L:L,'Point Totals by Grade-Gender'!A168,'Team Points Summary'!J:J)</f>
        <v>6</v>
      </c>
      <c r="C168">
        <f>RANK(B168,B$130:B$193,0)</f>
        <v>38</v>
      </c>
      <c r="D168">
        <f>COUNTIF('Team Points Summary'!L:L,'Point Totals by Grade-Gender'!A168)</f>
        <v>1</v>
      </c>
    </row>
    <row r="169" spans="1:4" ht="12.75">
      <c r="A169" t="s">
        <v>331</v>
      </c>
      <c r="B169">
        <f>SUMIF('Team Points Summary'!L:L,'Point Totals by Grade-Gender'!A169,'Team Points Summary'!J:J)</f>
        <v>6</v>
      </c>
      <c r="C169">
        <f>RANK(B169,B$130:B$193,0)</f>
        <v>38</v>
      </c>
      <c r="D169">
        <f>COUNTIF('Team Points Summary'!L:L,'Point Totals by Grade-Gender'!A169)</f>
        <v>2</v>
      </c>
    </row>
    <row r="170" spans="1:4" ht="12.75">
      <c r="A170" t="s">
        <v>336</v>
      </c>
      <c r="B170">
        <f>SUMIF('Team Points Summary'!L:L,'Point Totals by Grade-Gender'!A170,'Team Points Summary'!J:J)</f>
        <v>6</v>
      </c>
      <c r="C170">
        <f>RANK(B170,B$130:B$193,0)</f>
        <v>38</v>
      </c>
      <c r="D170">
        <f>COUNTIF('Team Points Summary'!L:L,'Point Totals by Grade-Gender'!A170)</f>
        <v>2</v>
      </c>
    </row>
    <row r="171" spans="1:4" ht="12.75">
      <c r="A171" t="s">
        <v>339</v>
      </c>
      <c r="B171">
        <f>SUMIF('Team Points Summary'!L:L,'Point Totals by Grade-Gender'!A171,'Team Points Summary'!J:J)</f>
        <v>6</v>
      </c>
      <c r="C171">
        <f>RANK(B171,B$130:B$193,0)</f>
        <v>38</v>
      </c>
      <c r="D171">
        <f>COUNTIF('Team Points Summary'!L:L,'Point Totals by Grade-Gender'!A171)</f>
        <v>2</v>
      </c>
    </row>
    <row r="172" spans="1:4" ht="12.75">
      <c r="A172" t="s">
        <v>556</v>
      </c>
      <c r="B172">
        <f>SUMIF('Team Points Summary'!L:L,'Point Totals by Grade-Gender'!A172,'Team Points Summary'!J:J)</f>
        <v>6</v>
      </c>
      <c r="C172">
        <f>RANK(B172,B$130:B$193,0)</f>
        <v>38</v>
      </c>
      <c r="D172">
        <f>COUNTIF('Team Points Summary'!L:L,'Point Totals by Grade-Gender'!A172)</f>
        <v>2</v>
      </c>
    </row>
    <row r="173" spans="1:4" ht="12.75">
      <c r="A173" t="s">
        <v>349</v>
      </c>
      <c r="B173">
        <f>SUMIF('Team Points Summary'!L:L,'Point Totals by Grade-Gender'!A173,'Team Points Summary'!J:J)</f>
        <v>6</v>
      </c>
      <c r="C173">
        <f>RANK(B173,B$130:B$193,0)</f>
        <v>38</v>
      </c>
      <c r="D173">
        <f>COUNTIF('Team Points Summary'!L:L,'Point Totals by Grade-Gender'!A173)</f>
        <v>2</v>
      </c>
    </row>
    <row r="174" spans="1:4" ht="12.75">
      <c r="A174" t="s">
        <v>365</v>
      </c>
      <c r="B174">
        <f>SUMIF('Team Points Summary'!L:L,'Point Totals by Grade-Gender'!A174,'Team Points Summary'!J:J)</f>
        <v>6</v>
      </c>
      <c r="C174">
        <f>RANK(B174,B$130:B$193,0)</f>
        <v>38</v>
      </c>
      <c r="D174">
        <f>COUNTIF('Team Points Summary'!L:L,'Point Totals by Grade-Gender'!A174)</f>
        <v>2</v>
      </c>
    </row>
    <row r="175" spans="1:4" ht="12.75">
      <c r="A175" t="s">
        <v>367</v>
      </c>
      <c r="B175">
        <f>SUMIF('Team Points Summary'!L:L,'Point Totals by Grade-Gender'!A175,'Team Points Summary'!J:J)</f>
        <v>6</v>
      </c>
      <c r="C175">
        <f>RANK(B175,B$130:B$193,0)</f>
        <v>38</v>
      </c>
      <c r="D175">
        <f>COUNTIF('Team Points Summary'!L:L,'Point Totals by Grade-Gender'!A175)</f>
        <v>2</v>
      </c>
    </row>
    <row r="176" spans="1:4" ht="12.75">
      <c r="A176" t="s">
        <v>325</v>
      </c>
      <c r="B176">
        <f>SUMIF('Team Points Summary'!L:L,'Point Totals by Grade-Gender'!A176,'Team Points Summary'!J:J)</f>
        <v>3</v>
      </c>
      <c r="C176">
        <f>RANK(B176,B$130:B$193,0)</f>
        <v>47</v>
      </c>
      <c r="D176">
        <f>COUNTIF('Team Points Summary'!L:L,'Point Totals by Grade-Gender'!A176)</f>
        <v>1</v>
      </c>
    </row>
    <row r="177" spans="1:4" ht="12.75">
      <c r="A177" t="s">
        <v>327</v>
      </c>
      <c r="B177">
        <f>SUMIF('Team Points Summary'!L:L,'Point Totals by Grade-Gender'!A177,'Team Points Summary'!J:J)</f>
        <v>3</v>
      </c>
      <c r="C177">
        <f>RANK(B177,B$130:B$193,0)</f>
        <v>47</v>
      </c>
      <c r="D177">
        <f>COUNTIF('Team Points Summary'!L:L,'Point Totals by Grade-Gender'!A177)</f>
        <v>1</v>
      </c>
    </row>
    <row r="178" spans="1:4" ht="12.75">
      <c r="A178" t="s">
        <v>328</v>
      </c>
      <c r="B178">
        <f>SUMIF('Team Points Summary'!L:L,'Point Totals by Grade-Gender'!A178,'Team Points Summary'!J:J)</f>
        <v>3</v>
      </c>
      <c r="C178">
        <f>RANK(B178,B$130:B$193,0)</f>
        <v>47</v>
      </c>
      <c r="D178">
        <f>COUNTIF('Team Points Summary'!L:L,'Point Totals by Grade-Gender'!A178)</f>
        <v>1</v>
      </c>
    </row>
    <row r="179" spans="1:4" ht="12.75">
      <c r="A179" t="s">
        <v>329</v>
      </c>
      <c r="B179">
        <f>SUMIF('Team Points Summary'!L:L,'Point Totals by Grade-Gender'!A179,'Team Points Summary'!J:J)</f>
        <v>3</v>
      </c>
      <c r="C179">
        <f>RANK(B179,B$130:B$193,0)</f>
        <v>47</v>
      </c>
      <c r="D179">
        <f>COUNTIF('Team Points Summary'!L:L,'Point Totals by Grade-Gender'!A179)</f>
        <v>1</v>
      </c>
    </row>
    <row r="180" spans="1:4" ht="12.75">
      <c r="A180" t="s">
        <v>552</v>
      </c>
      <c r="B180">
        <f>SUMIF('Team Points Summary'!L:L,'Point Totals by Grade-Gender'!A180,'Team Points Summary'!J:J)</f>
        <v>3</v>
      </c>
      <c r="C180">
        <f>RANK(B180,B$130:B$193,0)</f>
        <v>47</v>
      </c>
      <c r="D180">
        <f>COUNTIF('Team Points Summary'!L:L,'Point Totals by Grade-Gender'!A180)</f>
        <v>1</v>
      </c>
    </row>
    <row r="181" spans="1:4" ht="12.75">
      <c r="A181" t="s">
        <v>553</v>
      </c>
      <c r="B181">
        <f>SUMIF('Team Points Summary'!L:L,'Point Totals by Grade-Gender'!A181,'Team Points Summary'!J:J)</f>
        <v>3</v>
      </c>
      <c r="C181">
        <f>RANK(B181,B$130:B$193,0)</f>
        <v>47</v>
      </c>
      <c r="D181">
        <f>COUNTIF('Team Points Summary'!L:L,'Point Totals by Grade-Gender'!A181)</f>
        <v>1</v>
      </c>
    </row>
    <row r="182" spans="1:4" ht="12.75">
      <c r="A182" t="s">
        <v>333</v>
      </c>
      <c r="B182">
        <f>SUMIF('Team Points Summary'!L:L,'Point Totals by Grade-Gender'!A182,'Team Points Summary'!J:J)</f>
        <v>3</v>
      </c>
      <c r="C182">
        <f>RANK(B182,B$130:B$193,0)</f>
        <v>47</v>
      </c>
      <c r="D182">
        <f>COUNTIF('Team Points Summary'!L:L,'Point Totals by Grade-Gender'!A182)</f>
        <v>1</v>
      </c>
    </row>
    <row r="183" spans="1:4" ht="12.75">
      <c r="A183" t="s">
        <v>554</v>
      </c>
      <c r="B183">
        <f>SUMIF('Team Points Summary'!L:L,'Point Totals by Grade-Gender'!A183,'Team Points Summary'!J:J)</f>
        <v>3</v>
      </c>
      <c r="C183">
        <f>RANK(B183,B$130:B$193,0)</f>
        <v>47</v>
      </c>
      <c r="D183">
        <f>COUNTIF('Team Points Summary'!L:L,'Point Totals by Grade-Gender'!A183)</f>
        <v>1</v>
      </c>
    </row>
    <row r="184" spans="1:4" ht="12.75">
      <c r="A184" t="s">
        <v>341</v>
      </c>
      <c r="B184">
        <f>SUMIF('Team Points Summary'!L:L,'Point Totals by Grade-Gender'!A184,'Team Points Summary'!J:J)</f>
        <v>3</v>
      </c>
      <c r="C184">
        <f>RANK(B184,B$130:B$193,0)</f>
        <v>47</v>
      </c>
      <c r="D184">
        <f>COUNTIF('Team Points Summary'!L:L,'Point Totals by Grade-Gender'!A184)</f>
        <v>1</v>
      </c>
    </row>
    <row r="185" spans="1:4" ht="12.75">
      <c r="A185" t="s">
        <v>342</v>
      </c>
      <c r="B185">
        <f>SUMIF('Team Points Summary'!L:L,'Point Totals by Grade-Gender'!A185,'Team Points Summary'!J:J)</f>
        <v>3</v>
      </c>
      <c r="C185">
        <f>RANK(B185,B$130:B$193,0)</f>
        <v>47</v>
      </c>
      <c r="D185">
        <f>COUNTIF('Team Points Summary'!L:L,'Point Totals by Grade-Gender'!A185)</f>
        <v>1</v>
      </c>
    </row>
    <row r="186" spans="1:4" ht="12.75">
      <c r="A186" t="s">
        <v>557</v>
      </c>
      <c r="B186">
        <f>SUMIF('Team Points Summary'!L:L,'Point Totals by Grade-Gender'!A186,'Team Points Summary'!J:J)</f>
        <v>3</v>
      </c>
      <c r="C186">
        <f>RANK(B186,B$130:B$193,0)</f>
        <v>47</v>
      </c>
      <c r="D186">
        <f>COUNTIF('Team Points Summary'!L:L,'Point Totals by Grade-Gender'!A186)</f>
        <v>1</v>
      </c>
    </row>
    <row r="187" spans="1:4" ht="12.75">
      <c r="A187" t="s">
        <v>344</v>
      </c>
      <c r="B187">
        <f>SUMIF('Team Points Summary'!L:L,'Point Totals by Grade-Gender'!A187,'Team Points Summary'!J:J)</f>
        <v>3</v>
      </c>
      <c r="C187">
        <f>RANK(B187,B$130:B$193,0)</f>
        <v>47</v>
      </c>
      <c r="D187">
        <f>COUNTIF('Team Points Summary'!L:L,'Point Totals by Grade-Gender'!A187)</f>
        <v>1</v>
      </c>
    </row>
    <row r="188" spans="1:4" ht="12.75">
      <c r="A188" t="s">
        <v>355</v>
      </c>
      <c r="B188">
        <f>SUMIF('Team Points Summary'!L:L,'Point Totals by Grade-Gender'!A188,'Team Points Summary'!J:J)</f>
        <v>3</v>
      </c>
      <c r="C188">
        <f>RANK(B188,B$130:B$193,0)</f>
        <v>47</v>
      </c>
      <c r="D188">
        <f>COUNTIF('Team Points Summary'!L:L,'Point Totals by Grade-Gender'!A188)</f>
        <v>1</v>
      </c>
    </row>
    <row r="189" spans="1:4" ht="12.75">
      <c r="A189" t="s">
        <v>356</v>
      </c>
      <c r="B189">
        <f>SUMIF('Team Points Summary'!L:L,'Point Totals by Grade-Gender'!A189,'Team Points Summary'!J:J)</f>
        <v>3</v>
      </c>
      <c r="C189">
        <f>RANK(B189,B$130:B$193,0)</f>
        <v>47</v>
      </c>
      <c r="D189">
        <f>COUNTIF('Team Points Summary'!L:L,'Point Totals by Grade-Gender'!A189)</f>
        <v>1</v>
      </c>
    </row>
    <row r="190" spans="1:4" ht="12.75">
      <c r="A190" t="s">
        <v>360</v>
      </c>
      <c r="B190">
        <f>SUMIF('Team Points Summary'!L:L,'Point Totals by Grade-Gender'!A190,'Team Points Summary'!J:J)</f>
        <v>3</v>
      </c>
      <c r="C190">
        <f>RANK(B190,B$130:B$193,0)</f>
        <v>47</v>
      </c>
      <c r="D190">
        <f>COUNTIF('Team Points Summary'!L:L,'Point Totals by Grade-Gender'!A190)</f>
        <v>1</v>
      </c>
    </row>
    <row r="191" spans="1:4" ht="12.75">
      <c r="A191" t="s">
        <v>560</v>
      </c>
      <c r="B191">
        <f>SUMIF('Team Points Summary'!L:L,'Point Totals by Grade-Gender'!A191,'Team Points Summary'!J:J)</f>
        <v>3</v>
      </c>
      <c r="C191">
        <f>RANK(B191,B$130:B$193,0)</f>
        <v>47</v>
      </c>
      <c r="D191">
        <f>COUNTIF('Team Points Summary'!L:L,'Point Totals by Grade-Gender'!A191)</f>
        <v>1</v>
      </c>
    </row>
    <row r="192" spans="1:4" ht="12.75">
      <c r="A192" t="s">
        <v>561</v>
      </c>
      <c r="B192">
        <f>SUMIF('Team Points Summary'!L:L,'Point Totals by Grade-Gender'!A192,'Team Points Summary'!J:J)</f>
        <v>3</v>
      </c>
      <c r="C192">
        <f>RANK(B192,B$130:B$193,0)</f>
        <v>47</v>
      </c>
      <c r="D192">
        <f>COUNTIF('Team Points Summary'!L:L,'Point Totals by Grade-Gender'!A192)</f>
        <v>1</v>
      </c>
    </row>
    <row r="193" spans="1:4" ht="12.75">
      <c r="A193" t="s">
        <v>369</v>
      </c>
      <c r="B193">
        <f>SUMIF('Team Points Summary'!L:L,'Point Totals by Grade-Gender'!A193,'Team Points Summary'!J:J)</f>
        <v>3</v>
      </c>
      <c r="C193">
        <f>RANK(B193,B$130:B$193,0)</f>
        <v>47</v>
      </c>
      <c r="D193">
        <f>COUNTIF('Team Points Summary'!L:L,'Point Totals by Grade-Gender'!A193)</f>
        <v>1</v>
      </c>
    </row>
    <row r="194" spans="1:5" ht="12.75">
      <c r="A194" s="12" t="s">
        <v>521</v>
      </c>
      <c r="B194">
        <f>SUM(B130:B193)</f>
        <v>3038</v>
      </c>
      <c r="E194">
        <f>SUMIF('Team Points Summary'!L:L,'Point Totals by Grade-Gender'!A194,'Team Points Summary'!J:J)</f>
        <v>3038</v>
      </c>
    </row>
    <row r="196" spans="1:4" ht="12.75">
      <c r="A196" t="s">
        <v>281</v>
      </c>
      <c r="B196">
        <f>SUMIF('Team Points Summary'!L:L,'Point Totals by Grade-Gender'!A196,'Team Points Summary'!J:J)</f>
        <v>343</v>
      </c>
      <c r="C196">
        <f>RANK(B196,B$196:B$257,0)</f>
        <v>1</v>
      </c>
      <c r="D196">
        <f>COUNTIF('Team Points Summary'!L:L,'Point Totals by Grade-Gender'!A196)</f>
        <v>3</v>
      </c>
    </row>
    <row r="197" spans="1:4" ht="12.75">
      <c r="A197" t="s">
        <v>274</v>
      </c>
      <c r="B197">
        <f>SUMIF('Team Points Summary'!L:L,'Point Totals by Grade-Gender'!A197,'Team Points Summary'!J:J)</f>
        <v>320</v>
      </c>
      <c r="C197">
        <f>RANK(B197,B$196:B$257,0)</f>
        <v>2</v>
      </c>
      <c r="D197">
        <f>COUNTIF('Team Points Summary'!L:L,'Point Totals by Grade-Gender'!A197)</f>
        <v>3</v>
      </c>
    </row>
    <row r="198" spans="1:4" ht="12.75">
      <c r="A198" t="s">
        <v>303</v>
      </c>
      <c r="B198">
        <f>SUMIF('Team Points Summary'!L:L,'Point Totals by Grade-Gender'!A198,'Team Points Summary'!J:J)</f>
        <v>304</v>
      </c>
      <c r="C198">
        <f>RANK(B198,B$196:B$257,0)</f>
        <v>3</v>
      </c>
      <c r="D198">
        <f>COUNTIF('Team Points Summary'!L:L,'Point Totals by Grade-Gender'!A198)</f>
        <v>3</v>
      </c>
    </row>
    <row r="199" spans="1:4" ht="12.75">
      <c r="A199" t="s">
        <v>267</v>
      </c>
      <c r="B199">
        <f>SUMIF('Team Points Summary'!L:L,'Point Totals by Grade-Gender'!A199,'Team Points Summary'!J:J)</f>
        <v>294</v>
      </c>
      <c r="C199">
        <f>RANK(B199,B$196:B$257,0)</f>
        <v>4</v>
      </c>
      <c r="D199">
        <f>COUNTIF('Team Points Summary'!L:L,'Point Totals by Grade-Gender'!A199)</f>
        <v>3</v>
      </c>
    </row>
    <row r="200" spans="1:4" ht="12.75">
      <c r="A200" t="s">
        <v>292</v>
      </c>
      <c r="B200">
        <f>SUMIF('Team Points Summary'!L:L,'Point Totals by Grade-Gender'!A200,'Team Points Summary'!J:J)</f>
        <v>252</v>
      </c>
      <c r="C200">
        <f>RANK(B200,B$196:B$257,0)</f>
        <v>5</v>
      </c>
      <c r="D200">
        <f>COUNTIF('Team Points Summary'!L:L,'Point Totals by Grade-Gender'!A200)</f>
        <v>3</v>
      </c>
    </row>
    <row r="201" spans="1:4" ht="12.75">
      <c r="A201" t="s">
        <v>315</v>
      </c>
      <c r="B201">
        <f>SUMIF('Team Points Summary'!L:L,'Point Totals by Grade-Gender'!A201,'Team Points Summary'!J:J)</f>
        <v>229</v>
      </c>
      <c r="C201">
        <f aca="true" t="shared" si="2" ref="C201:C213">RANK(B201,B$196:B$257,0)</f>
        <v>6</v>
      </c>
      <c r="D201">
        <f>COUNTIF('Team Points Summary'!L:L,'Point Totals by Grade-Gender'!A201)</f>
        <v>3</v>
      </c>
    </row>
    <row r="202" spans="1:4" ht="12.75">
      <c r="A202" t="s">
        <v>286</v>
      </c>
      <c r="B202">
        <f>SUMIF('Team Points Summary'!L:L,'Point Totals by Grade-Gender'!A202,'Team Points Summary'!J:J)</f>
        <v>215</v>
      </c>
      <c r="C202">
        <f t="shared" si="2"/>
        <v>7</v>
      </c>
      <c r="D202">
        <f>COUNTIF('Team Points Summary'!L:L,'Point Totals by Grade-Gender'!A202)</f>
        <v>3</v>
      </c>
    </row>
    <row r="203" spans="1:4" ht="12.75">
      <c r="A203" t="s">
        <v>271</v>
      </c>
      <c r="B203">
        <f>SUMIF('Team Points Summary'!L:L,'Point Totals by Grade-Gender'!A203,'Team Points Summary'!J:J)</f>
        <v>199</v>
      </c>
      <c r="C203">
        <f t="shared" si="2"/>
        <v>8</v>
      </c>
      <c r="D203">
        <f>COUNTIF('Team Points Summary'!L:L,'Point Totals by Grade-Gender'!A203)</f>
        <v>2</v>
      </c>
    </row>
    <row r="204" spans="1:4" ht="12.75">
      <c r="A204" t="s">
        <v>297</v>
      </c>
      <c r="B204">
        <f>SUMIF('Team Points Summary'!L:L,'Point Totals by Grade-Gender'!A204,'Team Points Summary'!J:J)</f>
        <v>193</v>
      </c>
      <c r="C204">
        <f t="shared" si="2"/>
        <v>9</v>
      </c>
      <c r="D204">
        <f>COUNTIF('Team Points Summary'!L:L,'Point Totals by Grade-Gender'!A204)</f>
        <v>3</v>
      </c>
    </row>
    <row r="205" spans="1:4" ht="12.75">
      <c r="A205" t="s">
        <v>293</v>
      </c>
      <c r="B205">
        <f>SUMIF('Team Points Summary'!L:L,'Point Totals by Grade-Gender'!A205,'Team Points Summary'!J:J)</f>
        <v>122</v>
      </c>
      <c r="C205">
        <f t="shared" si="2"/>
        <v>10</v>
      </c>
      <c r="D205">
        <f>COUNTIF('Team Points Summary'!L:L,'Point Totals by Grade-Gender'!A205)</f>
        <v>3</v>
      </c>
    </row>
    <row r="206" spans="1:4" ht="12.75">
      <c r="A206" t="s">
        <v>270</v>
      </c>
      <c r="B206">
        <f>SUMIF('Team Points Summary'!L:L,'Point Totals by Grade-Gender'!A206,'Team Points Summary'!J:J)</f>
        <v>91</v>
      </c>
      <c r="C206">
        <f t="shared" si="2"/>
        <v>11</v>
      </c>
      <c r="D206">
        <f>COUNTIF('Team Points Summary'!L:L,'Point Totals by Grade-Gender'!A206)</f>
        <v>3</v>
      </c>
    </row>
    <row r="207" spans="1:4" ht="12.75">
      <c r="A207" t="s">
        <v>544</v>
      </c>
      <c r="B207">
        <f>SUMIF('Team Points Summary'!L:L,'Point Totals by Grade-Gender'!A207,'Team Points Summary'!J:J)</f>
        <v>81</v>
      </c>
      <c r="C207">
        <f t="shared" si="2"/>
        <v>12</v>
      </c>
      <c r="D207">
        <f>COUNTIF('Team Points Summary'!L:L,'Point Totals by Grade-Gender'!A207)</f>
        <v>1</v>
      </c>
    </row>
    <row r="208" spans="1:4" ht="12.75">
      <c r="A208" t="s">
        <v>279</v>
      </c>
      <c r="B208">
        <f>SUMIF('Team Points Summary'!L:L,'Point Totals by Grade-Gender'!A208,'Team Points Summary'!J:J)</f>
        <v>77</v>
      </c>
      <c r="C208">
        <f t="shared" si="2"/>
        <v>13</v>
      </c>
      <c r="D208">
        <f>COUNTIF('Team Points Summary'!L:L,'Point Totals by Grade-Gender'!A208)</f>
        <v>3</v>
      </c>
    </row>
    <row r="209" spans="1:4" ht="12.75">
      <c r="A209" t="s">
        <v>284</v>
      </c>
      <c r="B209">
        <f>SUMIF('Team Points Summary'!L:L,'Point Totals by Grade-Gender'!A209,'Team Points Summary'!J:J)</f>
        <v>66</v>
      </c>
      <c r="C209">
        <f t="shared" si="2"/>
        <v>14</v>
      </c>
      <c r="D209">
        <f>COUNTIF('Team Points Summary'!L:L,'Point Totals by Grade-Gender'!A209)</f>
        <v>3</v>
      </c>
    </row>
    <row r="210" spans="1:4" ht="12.75">
      <c r="A210" t="s">
        <v>304</v>
      </c>
      <c r="B210">
        <f>SUMIF('Team Points Summary'!L:L,'Point Totals by Grade-Gender'!A210,'Team Points Summary'!J:J)</f>
        <v>64</v>
      </c>
      <c r="C210">
        <f t="shared" si="2"/>
        <v>15</v>
      </c>
      <c r="D210">
        <f>COUNTIF('Team Points Summary'!L:L,'Point Totals by Grade-Gender'!A210)</f>
        <v>2</v>
      </c>
    </row>
    <row r="211" spans="1:4" ht="12.75">
      <c r="A211" t="s">
        <v>302</v>
      </c>
      <c r="B211">
        <f>SUMIF('Team Points Summary'!L:L,'Point Totals by Grade-Gender'!A211,'Team Points Summary'!J:J)</f>
        <v>58</v>
      </c>
      <c r="C211">
        <f t="shared" si="2"/>
        <v>16</v>
      </c>
      <c r="D211">
        <f>COUNTIF('Team Points Summary'!L:L,'Point Totals by Grade-Gender'!A211)</f>
        <v>3</v>
      </c>
    </row>
    <row r="212" spans="1:4" ht="12.75">
      <c r="A212" t="s">
        <v>313</v>
      </c>
      <c r="B212">
        <f>SUMIF('Team Points Summary'!L:L,'Point Totals by Grade-Gender'!A212,'Team Points Summary'!J:J)</f>
        <v>58</v>
      </c>
      <c r="C212">
        <f t="shared" si="2"/>
        <v>16</v>
      </c>
      <c r="D212">
        <f>COUNTIF('Team Points Summary'!L:L,'Point Totals by Grade-Gender'!A212)</f>
        <v>3</v>
      </c>
    </row>
    <row r="213" spans="1:4" ht="12.75">
      <c r="A213" t="s">
        <v>276</v>
      </c>
      <c r="B213">
        <f>SUMIF('Team Points Summary'!L:L,'Point Totals by Grade-Gender'!A213,'Team Points Summary'!J:J)</f>
        <v>55</v>
      </c>
      <c r="C213">
        <f t="shared" si="2"/>
        <v>18</v>
      </c>
      <c r="D213">
        <f>COUNTIF('Team Points Summary'!L:L,'Point Totals by Grade-Gender'!A213)</f>
        <v>3</v>
      </c>
    </row>
    <row r="214" spans="1:4" ht="12.75">
      <c r="A214" t="s">
        <v>305</v>
      </c>
      <c r="B214">
        <f>SUMIF('Team Points Summary'!L:L,'Point Totals by Grade-Gender'!A214,'Team Points Summary'!J:J)</f>
        <v>52</v>
      </c>
      <c r="C214">
        <f>RANK(B214,B$196:B$257,0)</f>
        <v>19</v>
      </c>
      <c r="D214">
        <f>COUNTIF('Team Points Summary'!L:L,'Point Totals by Grade-Gender'!A214)</f>
        <v>1</v>
      </c>
    </row>
    <row r="215" spans="1:4" ht="12.75">
      <c r="A215" t="s">
        <v>262</v>
      </c>
      <c r="B215">
        <f>SUMIF('Team Points Summary'!L:L,'Point Totals by Grade-Gender'!A215,'Team Points Summary'!J:J)</f>
        <v>48</v>
      </c>
      <c r="C215">
        <f>RANK(B215,B$196:B$257,0)</f>
        <v>20</v>
      </c>
      <c r="D215">
        <f>COUNTIF('Team Points Summary'!L:L,'Point Totals by Grade-Gender'!A215)</f>
        <v>1</v>
      </c>
    </row>
    <row r="216" spans="1:4" ht="12.75">
      <c r="A216" t="s">
        <v>282</v>
      </c>
      <c r="B216">
        <f>SUMIF('Team Points Summary'!L:L,'Point Totals by Grade-Gender'!A216,'Team Points Summary'!J:J)</f>
        <v>42</v>
      </c>
      <c r="C216">
        <f>RANK(B216,B$196:B$257,0)</f>
        <v>21</v>
      </c>
      <c r="D216">
        <f>COUNTIF('Team Points Summary'!L:L,'Point Totals by Grade-Gender'!A216)</f>
        <v>3</v>
      </c>
    </row>
    <row r="217" spans="1:4" ht="12.75">
      <c r="A217" t="s">
        <v>275</v>
      </c>
      <c r="B217">
        <f>SUMIF('Team Points Summary'!L:L,'Point Totals by Grade-Gender'!A217,'Team Points Summary'!J:J)</f>
        <v>34</v>
      </c>
      <c r="C217">
        <f>RANK(B217,B$196:B$257,0)</f>
        <v>22</v>
      </c>
      <c r="D217">
        <f>COUNTIF('Team Points Summary'!L:L,'Point Totals by Grade-Gender'!A217)</f>
        <v>3</v>
      </c>
    </row>
    <row r="218" spans="1:4" ht="12.75">
      <c r="A218" t="s">
        <v>546</v>
      </c>
      <c r="B218">
        <f>SUMIF('Team Points Summary'!L:L,'Point Totals by Grade-Gender'!A218,'Team Points Summary'!J:J)</f>
        <v>32</v>
      </c>
      <c r="C218">
        <f>RANK(B218,B$196:B$257,0)</f>
        <v>23</v>
      </c>
      <c r="D218">
        <f>COUNTIF('Team Points Summary'!L:L,'Point Totals by Grade-Gender'!A218)</f>
        <v>1</v>
      </c>
    </row>
    <row r="219" spans="1:4" ht="12.75">
      <c r="A219" t="s">
        <v>548</v>
      </c>
      <c r="B219">
        <f>SUMIF('Team Points Summary'!L:L,'Point Totals by Grade-Gender'!A219,'Team Points Summary'!J:J)</f>
        <v>30</v>
      </c>
      <c r="C219">
        <f>RANK(B219,B$196:B$257,0)</f>
        <v>24</v>
      </c>
      <c r="D219">
        <f>COUNTIF('Team Points Summary'!L:L,'Point Totals by Grade-Gender'!A219)</f>
        <v>1</v>
      </c>
    </row>
    <row r="220" spans="1:4" ht="12.75">
      <c r="A220" t="s">
        <v>314</v>
      </c>
      <c r="B220">
        <f>SUMIF('Team Points Summary'!L:L,'Point Totals by Grade-Gender'!A220,'Team Points Summary'!J:J)</f>
        <v>21</v>
      </c>
      <c r="C220">
        <f>RANK(B220,B$196:B$257,0)</f>
        <v>25</v>
      </c>
      <c r="D220">
        <f>COUNTIF('Team Points Summary'!L:L,'Point Totals by Grade-Gender'!A220)</f>
        <v>3</v>
      </c>
    </row>
    <row r="221" spans="1:4" ht="12.75">
      <c r="A221" t="s">
        <v>547</v>
      </c>
      <c r="B221">
        <f>SUMIF('Team Points Summary'!L:L,'Point Totals by Grade-Gender'!A221,'Team Points Summary'!J:J)</f>
        <v>16</v>
      </c>
      <c r="C221">
        <f>RANK(B221,B$196:B$257,0)</f>
        <v>26</v>
      </c>
      <c r="D221">
        <f>COUNTIF('Team Points Summary'!L:L,'Point Totals by Grade-Gender'!A221)</f>
        <v>1</v>
      </c>
    </row>
    <row r="222" spans="1:4" ht="12.75">
      <c r="A222" t="s">
        <v>316</v>
      </c>
      <c r="B222">
        <f>SUMIF('Team Points Summary'!L:L,'Point Totals by Grade-Gender'!A222,'Team Points Summary'!J:J)</f>
        <v>13</v>
      </c>
      <c r="C222">
        <f>RANK(B222,B$196:B$257,0)</f>
        <v>27</v>
      </c>
      <c r="D222">
        <f>COUNTIF('Team Points Summary'!L:L,'Point Totals by Grade-Gender'!A222)</f>
        <v>3</v>
      </c>
    </row>
    <row r="223" spans="1:4" ht="12.75">
      <c r="A223" t="s">
        <v>549</v>
      </c>
      <c r="B223">
        <f>SUMIF('Team Points Summary'!L:L,'Point Totals by Grade-Gender'!A223,'Team Points Summary'!J:J)</f>
        <v>13</v>
      </c>
      <c r="C223">
        <f>RANK(B223,B$196:B$257,0)</f>
        <v>27</v>
      </c>
      <c r="D223">
        <f>COUNTIF('Team Points Summary'!L:L,'Point Totals by Grade-Gender'!A223)</f>
        <v>1</v>
      </c>
    </row>
    <row r="224" spans="1:4" ht="12.75">
      <c r="A224" t="s">
        <v>308</v>
      </c>
      <c r="B224">
        <f>SUMIF('Team Points Summary'!L:L,'Point Totals by Grade-Gender'!A224,'Team Points Summary'!J:J)</f>
        <v>12</v>
      </c>
      <c r="C224">
        <f>RANK(B224,B$196:B$257,0)</f>
        <v>29</v>
      </c>
      <c r="D224">
        <f>COUNTIF('Team Points Summary'!L:L,'Point Totals by Grade-Gender'!A224)</f>
        <v>3</v>
      </c>
    </row>
    <row r="225" spans="1:4" ht="12.75">
      <c r="A225" t="s">
        <v>265</v>
      </c>
      <c r="B225">
        <f>SUMIF('Team Points Summary'!L:L,'Point Totals by Grade-Gender'!A225,'Team Points Summary'!J:J)</f>
        <v>9</v>
      </c>
      <c r="C225">
        <f>RANK(B225,B$196:B$257,0)</f>
        <v>30</v>
      </c>
      <c r="D225">
        <f>COUNTIF('Team Points Summary'!L:L,'Point Totals by Grade-Gender'!A225)</f>
        <v>3</v>
      </c>
    </row>
    <row r="226" spans="1:4" ht="12.75">
      <c r="A226" t="s">
        <v>266</v>
      </c>
      <c r="B226">
        <f>SUMIF('Team Points Summary'!L:L,'Point Totals by Grade-Gender'!A226,'Team Points Summary'!J:J)</f>
        <v>9</v>
      </c>
      <c r="C226">
        <f>RANK(B226,B$196:B$257,0)</f>
        <v>30</v>
      </c>
      <c r="D226">
        <f>COUNTIF('Team Points Summary'!L:L,'Point Totals by Grade-Gender'!A226)</f>
        <v>3</v>
      </c>
    </row>
    <row r="227" spans="1:4" ht="12.75">
      <c r="A227" t="s">
        <v>277</v>
      </c>
      <c r="B227">
        <f>SUMIF('Team Points Summary'!L:L,'Point Totals by Grade-Gender'!A227,'Team Points Summary'!J:J)</f>
        <v>9</v>
      </c>
      <c r="C227">
        <f>RANK(B227,B$196:B$257,0)</f>
        <v>30</v>
      </c>
      <c r="D227">
        <f>COUNTIF('Team Points Summary'!L:L,'Point Totals by Grade-Gender'!A227)</f>
        <v>3</v>
      </c>
    </row>
    <row r="228" spans="1:4" ht="12.75">
      <c r="A228" t="s">
        <v>283</v>
      </c>
      <c r="B228">
        <f>SUMIF('Team Points Summary'!L:L,'Point Totals by Grade-Gender'!A228,'Team Points Summary'!J:J)</f>
        <v>9</v>
      </c>
      <c r="C228">
        <f>RANK(B228,B$196:B$257,0)</f>
        <v>30</v>
      </c>
      <c r="D228">
        <f>COUNTIF('Team Points Summary'!L:L,'Point Totals by Grade-Gender'!A228)</f>
        <v>3</v>
      </c>
    </row>
    <row r="229" spans="1:4" ht="12.75">
      <c r="A229" t="s">
        <v>545</v>
      </c>
      <c r="B229">
        <f>SUMIF('Team Points Summary'!L:L,'Point Totals by Grade-Gender'!A229,'Team Points Summary'!J:J)</f>
        <v>9</v>
      </c>
      <c r="C229">
        <f>RANK(B229,B$196:B$257,0)</f>
        <v>30</v>
      </c>
      <c r="D229">
        <f>COUNTIF('Team Points Summary'!L:L,'Point Totals by Grade-Gender'!A229)</f>
        <v>3</v>
      </c>
    </row>
    <row r="230" spans="1:4" ht="12.75">
      <c r="A230" t="s">
        <v>294</v>
      </c>
      <c r="B230">
        <f>SUMIF('Team Points Summary'!L:L,'Point Totals by Grade-Gender'!A230,'Team Points Summary'!J:J)</f>
        <v>9</v>
      </c>
      <c r="C230">
        <f>RANK(B230,B$196:B$257,0)</f>
        <v>30</v>
      </c>
      <c r="D230">
        <f>COUNTIF('Team Points Summary'!L:L,'Point Totals by Grade-Gender'!A230)</f>
        <v>3</v>
      </c>
    </row>
    <row r="231" spans="1:4" ht="12.75">
      <c r="A231" t="s">
        <v>298</v>
      </c>
      <c r="B231">
        <f>SUMIF('Team Points Summary'!L:L,'Point Totals by Grade-Gender'!A231,'Team Points Summary'!J:J)</f>
        <v>9</v>
      </c>
      <c r="C231">
        <f>RANK(B231,B$196:B$257,0)</f>
        <v>30</v>
      </c>
      <c r="D231">
        <f>COUNTIF('Team Points Summary'!L:L,'Point Totals by Grade-Gender'!A231)</f>
        <v>3</v>
      </c>
    </row>
    <row r="232" spans="1:4" ht="12.75">
      <c r="A232" t="s">
        <v>299</v>
      </c>
      <c r="B232">
        <f>SUMIF('Team Points Summary'!L:L,'Point Totals by Grade-Gender'!A232,'Team Points Summary'!J:J)</f>
        <v>9</v>
      </c>
      <c r="C232">
        <f>RANK(B232,B$196:B$257,0)</f>
        <v>30</v>
      </c>
      <c r="D232">
        <f>COUNTIF('Team Points Summary'!L:L,'Point Totals by Grade-Gender'!A232)</f>
        <v>3</v>
      </c>
    </row>
    <row r="233" spans="1:4" ht="12.75">
      <c r="A233" t="s">
        <v>300</v>
      </c>
      <c r="B233">
        <f>SUMIF('Team Points Summary'!L:L,'Point Totals by Grade-Gender'!A233,'Team Points Summary'!J:J)</f>
        <v>9</v>
      </c>
      <c r="C233">
        <f>RANK(B233,B$196:B$257,0)</f>
        <v>30</v>
      </c>
      <c r="D233">
        <f>COUNTIF('Team Points Summary'!L:L,'Point Totals by Grade-Gender'!A233)</f>
        <v>3</v>
      </c>
    </row>
    <row r="234" spans="1:4" ht="12.75">
      <c r="A234" t="s">
        <v>309</v>
      </c>
      <c r="B234">
        <f>SUMIF('Team Points Summary'!L:L,'Point Totals by Grade-Gender'!A234,'Team Points Summary'!J:J)</f>
        <v>9</v>
      </c>
      <c r="C234">
        <f>RANK(B234,B$196:B$257,0)</f>
        <v>30</v>
      </c>
      <c r="D234">
        <f>COUNTIF('Team Points Summary'!L:L,'Point Totals by Grade-Gender'!A234)</f>
        <v>3</v>
      </c>
    </row>
    <row r="235" spans="1:4" ht="12.75">
      <c r="A235" t="s">
        <v>310</v>
      </c>
      <c r="B235">
        <f>SUMIF('Team Points Summary'!L:L,'Point Totals by Grade-Gender'!A235,'Team Points Summary'!J:J)</f>
        <v>9</v>
      </c>
      <c r="C235">
        <f>RANK(B235,B$196:B$257,0)</f>
        <v>30</v>
      </c>
      <c r="D235">
        <f>COUNTIF('Team Points Summary'!L:L,'Point Totals by Grade-Gender'!A235)</f>
        <v>3</v>
      </c>
    </row>
    <row r="236" spans="1:4" ht="12.75">
      <c r="A236" t="s">
        <v>311</v>
      </c>
      <c r="B236">
        <f>SUMIF('Team Points Summary'!L:L,'Point Totals by Grade-Gender'!A236,'Team Points Summary'!J:J)</f>
        <v>9</v>
      </c>
      <c r="C236">
        <f>RANK(B236,B$196:B$257,0)</f>
        <v>30</v>
      </c>
      <c r="D236">
        <f>COUNTIF('Team Points Summary'!L:L,'Point Totals by Grade-Gender'!A236)</f>
        <v>3</v>
      </c>
    </row>
    <row r="237" spans="1:4" ht="12.75">
      <c r="A237" t="s">
        <v>291</v>
      </c>
      <c r="B237">
        <f>SUMIF('Team Points Summary'!L:L,'Point Totals by Grade-Gender'!A237,'Team Points Summary'!J:J)</f>
        <v>6</v>
      </c>
      <c r="C237">
        <f>RANK(B237,B$196:B$257,0)</f>
        <v>42</v>
      </c>
      <c r="D237">
        <f>COUNTIF('Team Points Summary'!L:L,'Point Totals by Grade-Gender'!A237)</f>
        <v>2</v>
      </c>
    </row>
    <row r="238" spans="1:4" ht="12.75">
      <c r="A238" t="s">
        <v>295</v>
      </c>
      <c r="B238">
        <f>SUMIF('Team Points Summary'!L:L,'Point Totals by Grade-Gender'!A238,'Team Points Summary'!J:J)</f>
        <v>6</v>
      </c>
      <c r="C238">
        <f>RANK(B238,B$196:B$257,0)</f>
        <v>42</v>
      </c>
      <c r="D238">
        <f>COUNTIF('Team Points Summary'!L:L,'Point Totals by Grade-Gender'!A238)</f>
        <v>2</v>
      </c>
    </row>
    <row r="239" spans="1:4" ht="12.75">
      <c r="A239" t="s">
        <v>301</v>
      </c>
      <c r="B239">
        <f>SUMIF('Team Points Summary'!L:L,'Point Totals by Grade-Gender'!A239,'Team Points Summary'!J:J)</f>
        <v>6</v>
      </c>
      <c r="C239">
        <f>RANK(B239,B$196:B$257,0)</f>
        <v>42</v>
      </c>
      <c r="D239">
        <f>COUNTIF('Team Points Summary'!L:L,'Point Totals by Grade-Gender'!A239)</f>
        <v>2</v>
      </c>
    </row>
    <row r="240" spans="1:4" ht="12.75">
      <c r="A240" t="s">
        <v>263</v>
      </c>
      <c r="B240">
        <f>SUMIF('Team Points Summary'!L:L,'Point Totals by Grade-Gender'!A240,'Team Points Summary'!J:J)</f>
        <v>3</v>
      </c>
      <c r="C240">
        <f>RANK(B240,B$196:B$257,0)</f>
        <v>45</v>
      </c>
      <c r="D240">
        <f>COUNTIF('Team Points Summary'!L:L,'Point Totals by Grade-Gender'!A240)</f>
        <v>1</v>
      </c>
    </row>
    <row r="241" spans="1:4" ht="12.75">
      <c r="A241" t="s">
        <v>264</v>
      </c>
      <c r="B241">
        <f>SUMIF('Team Points Summary'!L:L,'Point Totals by Grade-Gender'!A241,'Team Points Summary'!J:J)</f>
        <v>3</v>
      </c>
      <c r="C241">
        <f>RANK(B241,B$196:B$257,0)</f>
        <v>45</v>
      </c>
      <c r="D241">
        <f>COUNTIF('Team Points Summary'!L:L,'Point Totals by Grade-Gender'!A241)</f>
        <v>1</v>
      </c>
    </row>
    <row r="242" spans="1:4" ht="12.75">
      <c r="A242" t="s">
        <v>268</v>
      </c>
      <c r="B242">
        <f>SUMIF('Team Points Summary'!L:L,'Point Totals by Grade-Gender'!A242,'Team Points Summary'!J:J)</f>
        <v>3</v>
      </c>
      <c r="C242">
        <f>RANK(B242,B$196:B$257,0)</f>
        <v>45</v>
      </c>
      <c r="D242">
        <f>COUNTIF('Team Points Summary'!L:L,'Point Totals by Grade-Gender'!A242)</f>
        <v>1</v>
      </c>
    </row>
    <row r="243" spans="1:4" ht="12.75">
      <c r="A243" t="s">
        <v>269</v>
      </c>
      <c r="B243">
        <f>SUMIF('Team Points Summary'!L:L,'Point Totals by Grade-Gender'!A243,'Team Points Summary'!J:J)</f>
        <v>3</v>
      </c>
      <c r="C243">
        <f>RANK(B243,B$196:B$257,0)</f>
        <v>45</v>
      </c>
      <c r="D243">
        <f>COUNTIF('Team Points Summary'!L:L,'Point Totals by Grade-Gender'!A243)</f>
        <v>1</v>
      </c>
    </row>
    <row r="244" spans="1:4" ht="12.75">
      <c r="A244" t="s">
        <v>272</v>
      </c>
      <c r="B244">
        <f>SUMIF('Team Points Summary'!L:L,'Point Totals by Grade-Gender'!A244,'Team Points Summary'!J:J)</f>
        <v>3</v>
      </c>
      <c r="C244">
        <f>RANK(B244,B$196:B$257,0)</f>
        <v>45</v>
      </c>
      <c r="D244">
        <f>COUNTIF('Team Points Summary'!L:L,'Point Totals by Grade-Gender'!A244)</f>
        <v>1</v>
      </c>
    </row>
    <row r="245" spans="1:4" ht="12.75">
      <c r="A245" t="s">
        <v>273</v>
      </c>
      <c r="B245">
        <f>SUMIF('Team Points Summary'!L:L,'Point Totals by Grade-Gender'!A245,'Team Points Summary'!J:J)</f>
        <v>3</v>
      </c>
      <c r="C245">
        <f>RANK(B245,B$196:B$257,0)</f>
        <v>45</v>
      </c>
      <c r="D245">
        <f>COUNTIF('Team Points Summary'!L:L,'Point Totals by Grade-Gender'!A245)</f>
        <v>1</v>
      </c>
    </row>
    <row r="246" spans="1:4" ht="12.75">
      <c r="A246" t="s">
        <v>278</v>
      </c>
      <c r="B246">
        <f>SUMIF('Team Points Summary'!L:L,'Point Totals by Grade-Gender'!A246,'Team Points Summary'!J:J)</f>
        <v>3</v>
      </c>
      <c r="C246">
        <f>RANK(B246,B$196:B$257,0)</f>
        <v>45</v>
      </c>
      <c r="D246">
        <f>COUNTIF('Team Points Summary'!L:L,'Point Totals by Grade-Gender'!A246)</f>
        <v>1</v>
      </c>
    </row>
    <row r="247" spans="1:4" ht="12.75">
      <c r="A247" t="s">
        <v>280</v>
      </c>
      <c r="B247">
        <f>SUMIF('Team Points Summary'!L:L,'Point Totals by Grade-Gender'!A247,'Team Points Summary'!J:J)</f>
        <v>3</v>
      </c>
      <c r="C247">
        <f>RANK(B247,B$196:B$257,0)</f>
        <v>45</v>
      </c>
      <c r="D247">
        <f>COUNTIF('Team Points Summary'!L:L,'Point Totals by Grade-Gender'!A247)</f>
        <v>1</v>
      </c>
    </row>
    <row r="248" spans="1:4" ht="12.75">
      <c r="A248" t="s">
        <v>285</v>
      </c>
      <c r="B248">
        <f>SUMIF('Team Points Summary'!L:L,'Point Totals by Grade-Gender'!A248,'Team Points Summary'!J:J)</f>
        <v>3</v>
      </c>
      <c r="C248">
        <f>RANK(B248,B$196:B$257,0)</f>
        <v>45</v>
      </c>
      <c r="D248">
        <f>COUNTIF('Team Points Summary'!L:L,'Point Totals by Grade-Gender'!A248)</f>
        <v>1</v>
      </c>
    </row>
    <row r="249" spans="1:4" ht="12.75">
      <c r="A249" t="s">
        <v>287</v>
      </c>
      <c r="B249">
        <f>SUMIF('Team Points Summary'!L:L,'Point Totals by Grade-Gender'!A249,'Team Points Summary'!J:J)</f>
        <v>3</v>
      </c>
      <c r="C249">
        <f>RANK(B249,B$196:B$257,0)</f>
        <v>45</v>
      </c>
      <c r="D249">
        <f>COUNTIF('Team Points Summary'!L:L,'Point Totals by Grade-Gender'!A249)</f>
        <v>1</v>
      </c>
    </row>
    <row r="250" spans="1:4" ht="12.75">
      <c r="A250" t="s">
        <v>288</v>
      </c>
      <c r="B250">
        <f>SUMIF('Team Points Summary'!L:L,'Point Totals by Grade-Gender'!A250,'Team Points Summary'!J:J)</f>
        <v>3</v>
      </c>
      <c r="C250">
        <f>RANK(B250,B$196:B$257,0)</f>
        <v>45</v>
      </c>
      <c r="D250">
        <f>COUNTIF('Team Points Summary'!L:L,'Point Totals by Grade-Gender'!A250)</f>
        <v>1</v>
      </c>
    </row>
    <row r="251" spans="1:4" ht="12.75">
      <c r="A251" t="s">
        <v>289</v>
      </c>
      <c r="B251">
        <f>SUMIF('Team Points Summary'!L:L,'Point Totals by Grade-Gender'!A251,'Team Points Summary'!J:J)</f>
        <v>3</v>
      </c>
      <c r="C251">
        <f>RANK(B251,B$196:B$257,0)</f>
        <v>45</v>
      </c>
      <c r="D251">
        <f>COUNTIF('Team Points Summary'!L:L,'Point Totals by Grade-Gender'!A251)</f>
        <v>1</v>
      </c>
    </row>
    <row r="252" spans="1:4" ht="12.75">
      <c r="A252" t="s">
        <v>290</v>
      </c>
      <c r="B252">
        <f>SUMIF('Team Points Summary'!L:L,'Point Totals by Grade-Gender'!A252,'Team Points Summary'!J:J)</f>
        <v>3</v>
      </c>
      <c r="C252">
        <f>RANK(B252,B$196:B$257,0)</f>
        <v>45</v>
      </c>
      <c r="D252">
        <f>COUNTIF('Team Points Summary'!L:L,'Point Totals by Grade-Gender'!A252)</f>
        <v>1</v>
      </c>
    </row>
    <row r="253" spans="1:4" ht="12.75">
      <c r="A253" t="s">
        <v>296</v>
      </c>
      <c r="B253">
        <f>SUMIF('Team Points Summary'!L:L,'Point Totals by Grade-Gender'!A253,'Team Points Summary'!J:J)</f>
        <v>3</v>
      </c>
      <c r="C253">
        <f>RANK(B253,B$196:B$257,0)</f>
        <v>45</v>
      </c>
      <c r="D253">
        <f>COUNTIF('Team Points Summary'!L:L,'Point Totals by Grade-Gender'!A253)</f>
        <v>1</v>
      </c>
    </row>
    <row r="254" spans="1:4" ht="12.75">
      <c r="A254" t="s">
        <v>306</v>
      </c>
      <c r="B254">
        <f>SUMIF('Team Points Summary'!L:L,'Point Totals by Grade-Gender'!A254,'Team Points Summary'!J:J)</f>
        <v>3</v>
      </c>
      <c r="C254">
        <f>RANK(B254,B$196:B$257,0)</f>
        <v>45</v>
      </c>
      <c r="D254">
        <f>COUNTIF('Team Points Summary'!L:L,'Point Totals by Grade-Gender'!A254)</f>
        <v>1</v>
      </c>
    </row>
    <row r="255" spans="1:4" ht="12.75">
      <c r="A255" t="s">
        <v>307</v>
      </c>
      <c r="B255">
        <f>SUMIF('Team Points Summary'!L:L,'Point Totals by Grade-Gender'!A255,'Team Points Summary'!J:J)</f>
        <v>3</v>
      </c>
      <c r="C255">
        <f>RANK(B255,B$196:B$257,0)</f>
        <v>45</v>
      </c>
      <c r="D255">
        <f>COUNTIF('Team Points Summary'!L:L,'Point Totals by Grade-Gender'!A255)</f>
        <v>1</v>
      </c>
    </row>
    <row r="256" spans="1:4" ht="12.75">
      <c r="A256" t="s">
        <v>312</v>
      </c>
      <c r="B256">
        <f>SUMIF('Team Points Summary'!L:L,'Point Totals by Grade-Gender'!A256,'Team Points Summary'!J:J)</f>
        <v>3</v>
      </c>
      <c r="C256">
        <f>RANK(B256,B$196:B$257,0)</f>
        <v>45</v>
      </c>
      <c r="D256">
        <f>COUNTIF('Team Points Summary'!L:L,'Point Totals by Grade-Gender'!A256)</f>
        <v>1</v>
      </c>
    </row>
    <row r="257" spans="1:4" ht="12.75">
      <c r="A257" t="s">
        <v>317</v>
      </c>
      <c r="B257">
        <f>SUMIF('Team Points Summary'!L:L,'Point Totals by Grade-Gender'!A257,'Team Points Summary'!J:J)</f>
        <v>3</v>
      </c>
      <c r="C257">
        <f>RANK(B257,B$196:B$257,0)</f>
        <v>45</v>
      </c>
      <c r="D257">
        <f>COUNTIF('Team Points Summary'!L:L,'Point Totals by Grade-Gender'!A257)</f>
        <v>1</v>
      </c>
    </row>
    <row r="258" spans="1:5" ht="12.75">
      <c r="A258" s="12" t="s">
        <v>522</v>
      </c>
      <c r="B258">
        <f>SUM(B196:B257)</f>
        <v>3514</v>
      </c>
      <c r="E258">
        <f>SUMIF('Team Points Summary'!L:L,'Point Totals by Grade-Gender'!A258,'Team Points Summary'!J:J)</f>
        <v>3514</v>
      </c>
    </row>
    <row r="260" spans="1:4" ht="12.75">
      <c r="A260" t="s">
        <v>417</v>
      </c>
      <c r="B260">
        <f>SUMIF('Team Points Summary'!L:L,'Point Totals by Grade-Gender'!A260,'Team Points Summary'!J:J)</f>
        <v>343</v>
      </c>
      <c r="C260">
        <f>RANK(B260,B$260:B$310,0)</f>
        <v>1</v>
      </c>
      <c r="D260">
        <f>COUNTIF('Team Points Summary'!L:L,'Point Totals by Grade-Gender'!A260)</f>
        <v>3</v>
      </c>
    </row>
    <row r="261" spans="1:4" ht="12.75">
      <c r="A261" t="s">
        <v>439</v>
      </c>
      <c r="B261">
        <f>SUMIF('Team Points Summary'!L:L,'Point Totals by Grade-Gender'!A261,'Team Points Summary'!J:J)</f>
        <v>327</v>
      </c>
      <c r="C261">
        <f>RANK(B261,B$260:B$310,0)</f>
        <v>2</v>
      </c>
      <c r="D261">
        <f>COUNTIF('Team Points Summary'!L:L,'Point Totals by Grade-Gender'!A261)</f>
        <v>3</v>
      </c>
    </row>
    <row r="262" spans="1:4" ht="12.75">
      <c r="A262" t="s">
        <v>405</v>
      </c>
      <c r="B262">
        <f>SUMIF('Team Points Summary'!L:L,'Point Totals by Grade-Gender'!A262,'Team Points Summary'!J:J)</f>
        <v>312</v>
      </c>
      <c r="C262">
        <f>RANK(B262,B$260:B$310,0)</f>
        <v>3</v>
      </c>
      <c r="D262">
        <f>COUNTIF('Team Points Summary'!L:L,'Point Totals by Grade-Gender'!A262)</f>
        <v>3</v>
      </c>
    </row>
    <row r="263" spans="1:4" ht="12.75">
      <c r="A263" t="s">
        <v>404</v>
      </c>
      <c r="B263">
        <f>SUMIF('Team Points Summary'!L:L,'Point Totals by Grade-Gender'!A263,'Team Points Summary'!J:J)</f>
        <v>220</v>
      </c>
      <c r="C263">
        <f>RANK(B263,B$260:B$310,0)</f>
        <v>4</v>
      </c>
      <c r="D263">
        <f>COUNTIF('Team Points Summary'!L:L,'Point Totals by Grade-Gender'!A263)</f>
        <v>3</v>
      </c>
    </row>
    <row r="264" spans="1:4" ht="12.75">
      <c r="A264" t="s">
        <v>425</v>
      </c>
      <c r="B264">
        <f>SUMIF('Team Points Summary'!L:L,'Point Totals by Grade-Gender'!A264,'Team Points Summary'!J:J)</f>
        <v>208</v>
      </c>
      <c r="C264">
        <f>RANK(B264,B$260:B$310,0)</f>
        <v>5</v>
      </c>
      <c r="D264">
        <f>COUNTIF('Team Points Summary'!L:L,'Point Totals by Grade-Gender'!A264)</f>
        <v>3</v>
      </c>
    </row>
    <row r="265" spans="1:4" ht="12.75">
      <c r="A265" t="s">
        <v>429</v>
      </c>
      <c r="B265">
        <f>SUMIF('Team Points Summary'!L:L,'Point Totals by Grade-Gender'!A265,'Team Points Summary'!J:J)</f>
        <v>175</v>
      </c>
      <c r="C265">
        <f>RANK(B265,B$260:B$310,0)</f>
        <v>6</v>
      </c>
      <c r="D265">
        <f>COUNTIF('Team Points Summary'!L:L,'Point Totals by Grade-Gender'!A265)</f>
        <v>3</v>
      </c>
    </row>
    <row r="266" spans="1:4" ht="12.75">
      <c r="A266" t="s">
        <v>434</v>
      </c>
      <c r="B266">
        <f>SUMIF('Team Points Summary'!L:L,'Point Totals by Grade-Gender'!A266,'Team Points Summary'!J:J)</f>
        <v>168</v>
      </c>
      <c r="C266">
        <f>RANK(B266,B$260:B$310,0)</f>
        <v>7</v>
      </c>
      <c r="D266">
        <f>COUNTIF('Team Points Summary'!L:L,'Point Totals by Grade-Gender'!A266)</f>
        <v>2</v>
      </c>
    </row>
    <row r="267" spans="1:4" ht="12.75">
      <c r="A267" t="s">
        <v>406</v>
      </c>
      <c r="B267">
        <f>SUMIF('Team Points Summary'!L:L,'Point Totals by Grade-Gender'!A267,'Team Points Summary'!J:J)</f>
        <v>158</v>
      </c>
      <c r="C267">
        <f>RANK(B267,B$260:B$310,0)</f>
        <v>8</v>
      </c>
      <c r="D267">
        <f>COUNTIF('Team Points Summary'!L:L,'Point Totals by Grade-Gender'!A267)</f>
        <v>3</v>
      </c>
    </row>
    <row r="268" spans="1:4" ht="12.75">
      <c r="A268" t="s">
        <v>420</v>
      </c>
      <c r="B268">
        <f>SUMIF('Team Points Summary'!L:L,'Point Totals by Grade-Gender'!A268,'Team Points Summary'!J:J)</f>
        <v>145</v>
      </c>
      <c r="C268">
        <f>RANK(B268,B$260:B$310,0)</f>
        <v>9</v>
      </c>
      <c r="D268">
        <f>COUNTIF('Team Points Summary'!L:L,'Point Totals by Grade-Gender'!A268)</f>
        <v>3</v>
      </c>
    </row>
    <row r="269" spans="1:4" ht="12.75">
      <c r="A269" t="s">
        <v>426</v>
      </c>
      <c r="B269">
        <f>SUMIF('Team Points Summary'!L:L,'Point Totals by Grade-Gender'!A269,'Team Points Summary'!J:J)</f>
        <v>141</v>
      </c>
      <c r="C269">
        <f>RANK(B269,B$260:B$310,0)</f>
        <v>10</v>
      </c>
      <c r="D269">
        <f>COUNTIF('Team Points Summary'!L:L,'Point Totals by Grade-Gender'!A269)</f>
        <v>3</v>
      </c>
    </row>
    <row r="270" spans="1:4" ht="12.75">
      <c r="A270" t="s">
        <v>576</v>
      </c>
      <c r="B270">
        <f>SUMIF('Team Points Summary'!L:L,'Point Totals by Grade-Gender'!A270,'Team Points Summary'!J:J)</f>
        <v>138</v>
      </c>
      <c r="C270">
        <f>RANK(B270,B$260:B$310,0)</f>
        <v>11</v>
      </c>
      <c r="D270">
        <f>COUNTIF('Team Points Summary'!L:L,'Point Totals by Grade-Gender'!A270)</f>
        <v>2</v>
      </c>
    </row>
    <row r="271" spans="1:4" ht="12.75">
      <c r="A271" t="s">
        <v>408</v>
      </c>
      <c r="B271">
        <f>SUMIF('Team Points Summary'!L:L,'Point Totals by Grade-Gender'!A271,'Team Points Summary'!J:J)</f>
        <v>133</v>
      </c>
      <c r="C271">
        <f>RANK(B271,B$260:B$310,0)</f>
        <v>12</v>
      </c>
      <c r="D271">
        <f>COUNTIF('Team Points Summary'!L:L,'Point Totals by Grade-Gender'!A271)</f>
        <v>1</v>
      </c>
    </row>
    <row r="272" spans="1:4" ht="12.75">
      <c r="A272" t="s">
        <v>437</v>
      </c>
      <c r="B272">
        <f>SUMIF('Team Points Summary'!L:L,'Point Totals by Grade-Gender'!A272,'Team Points Summary'!J:J)</f>
        <v>117</v>
      </c>
      <c r="C272">
        <f>RANK(B272,B$260:B$310,0)</f>
        <v>13</v>
      </c>
      <c r="D272">
        <f>COUNTIF('Team Points Summary'!L:L,'Point Totals by Grade-Gender'!A272)</f>
        <v>3</v>
      </c>
    </row>
    <row r="273" spans="1:4" ht="12.75">
      <c r="A273" t="s">
        <v>415</v>
      </c>
      <c r="B273">
        <f>SUMIF('Team Points Summary'!L:L,'Point Totals by Grade-Gender'!A273,'Team Points Summary'!J:J)</f>
        <v>71</v>
      </c>
      <c r="C273">
        <f>RANK(B273,B$260:B$310,0)</f>
        <v>14</v>
      </c>
      <c r="D273">
        <f>COUNTIF('Team Points Summary'!L:L,'Point Totals by Grade-Gender'!A273)</f>
        <v>3</v>
      </c>
    </row>
    <row r="274" spans="1:4" ht="12.75">
      <c r="A274" t="s">
        <v>424</v>
      </c>
      <c r="B274">
        <f>SUMIF('Team Points Summary'!L:L,'Point Totals by Grade-Gender'!A274,'Team Points Summary'!J:J)</f>
        <v>55</v>
      </c>
      <c r="C274">
        <f>RANK(B274,B$260:B$310,0)</f>
        <v>15</v>
      </c>
      <c r="D274">
        <f>COUNTIF('Team Points Summary'!L:L,'Point Totals by Grade-Gender'!A274)</f>
        <v>3</v>
      </c>
    </row>
    <row r="275" spans="1:4" ht="12.75">
      <c r="A275" t="s">
        <v>577</v>
      </c>
      <c r="B275">
        <f>SUMIF('Team Points Summary'!L:L,'Point Totals by Grade-Gender'!A275,'Team Points Summary'!J:J)</f>
        <v>52</v>
      </c>
      <c r="C275">
        <f>RANK(B275,B$260:B$310,0)</f>
        <v>16</v>
      </c>
      <c r="D275">
        <f>COUNTIF('Team Points Summary'!L:L,'Point Totals by Grade-Gender'!A275)</f>
        <v>1</v>
      </c>
    </row>
    <row r="276" spans="1:4" ht="12.75">
      <c r="A276" t="s">
        <v>433</v>
      </c>
      <c r="B276">
        <f>SUMIF('Team Points Summary'!L:L,'Point Totals by Grade-Gender'!A276,'Team Points Summary'!J:J)</f>
        <v>50</v>
      </c>
      <c r="C276">
        <f>RANK(B276,B$260:B$310,0)</f>
        <v>17</v>
      </c>
      <c r="D276">
        <f>COUNTIF('Team Points Summary'!L:L,'Point Totals by Grade-Gender'!A276)</f>
        <v>1</v>
      </c>
    </row>
    <row r="277" spans="1:4" ht="12.75">
      <c r="A277" t="s">
        <v>436</v>
      </c>
      <c r="B277">
        <f>SUMIF('Team Points Summary'!L:L,'Point Totals by Grade-Gender'!A277,'Team Points Summary'!J:J)</f>
        <v>48</v>
      </c>
      <c r="C277">
        <f>RANK(B277,B$260:B$310,0)</f>
        <v>18</v>
      </c>
      <c r="D277">
        <f>COUNTIF('Team Points Summary'!L:L,'Point Totals by Grade-Gender'!A277)</f>
        <v>3</v>
      </c>
    </row>
    <row r="278" spans="1:4" ht="12.75">
      <c r="A278" t="s">
        <v>403</v>
      </c>
      <c r="B278">
        <f>SUMIF('Team Points Summary'!L:L,'Point Totals by Grade-Gender'!A278,'Team Points Summary'!J:J)</f>
        <v>47</v>
      </c>
      <c r="C278">
        <f>RANK(B278,B$260:B$310,0)</f>
        <v>19</v>
      </c>
      <c r="D278">
        <f>COUNTIF('Team Points Summary'!L:L,'Point Totals by Grade-Gender'!A278)</f>
        <v>1</v>
      </c>
    </row>
    <row r="279" spans="1:4" ht="12.75">
      <c r="A279" t="s">
        <v>580</v>
      </c>
      <c r="B279">
        <f>SUMIF('Team Points Summary'!L:L,'Point Totals by Grade-Gender'!A279,'Team Points Summary'!J:J)</f>
        <v>41</v>
      </c>
      <c r="C279">
        <f>RANK(B279,B$260:B$310,0)</f>
        <v>20</v>
      </c>
      <c r="D279">
        <f>COUNTIF('Team Points Summary'!L:L,'Point Totals by Grade-Gender'!A279)</f>
        <v>1</v>
      </c>
    </row>
    <row r="280" spans="1:4" ht="12.75">
      <c r="A280" t="s">
        <v>575</v>
      </c>
      <c r="B280">
        <f>SUMIF('Team Points Summary'!L:L,'Point Totals by Grade-Gender'!A280,'Team Points Summary'!J:J)</f>
        <v>37</v>
      </c>
      <c r="C280">
        <f>RANK(B280,B$260:B$310,0)</f>
        <v>21</v>
      </c>
      <c r="D280">
        <f>COUNTIF('Team Points Summary'!L:L,'Point Totals by Grade-Gender'!A280)</f>
        <v>1</v>
      </c>
    </row>
    <row r="281" spans="1:4" ht="12.75">
      <c r="A281" t="s">
        <v>579</v>
      </c>
      <c r="B281">
        <f>SUMIF('Team Points Summary'!L:L,'Point Totals by Grade-Gender'!A281,'Team Points Summary'!J:J)</f>
        <v>32</v>
      </c>
      <c r="C281">
        <f>RANK(B281,B$260:B$310,0)</f>
        <v>22</v>
      </c>
      <c r="D281">
        <f>COUNTIF('Team Points Summary'!L:L,'Point Totals by Grade-Gender'!A281)</f>
        <v>1</v>
      </c>
    </row>
    <row r="282" spans="1:4" ht="12.75">
      <c r="A282" t="s">
        <v>427</v>
      </c>
      <c r="B282">
        <f>SUMIF('Team Points Summary'!L:L,'Point Totals by Grade-Gender'!A282,'Team Points Summary'!J:J)</f>
        <v>22</v>
      </c>
      <c r="C282">
        <f>RANK(B282,B$260:B$310,0)</f>
        <v>23</v>
      </c>
      <c r="D282">
        <f>COUNTIF('Team Points Summary'!L:L,'Point Totals by Grade-Gender'!A282)</f>
        <v>3</v>
      </c>
    </row>
    <row r="283" spans="1:4" ht="12.75">
      <c r="A283" t="s">
        <v>574</v>
      </c>
      <c r="B283">
        <f>SUMIF('Team Points Summary'!L:L,'Point Totals by Grade-Gender'!A283,'Team Points Summary'!J:J)</f>
        <v>21</v>
      </c>
      <c r="C283">
        <f aca="true" t="shared" si="3" ref="C283:C288">RANK(B283,B$260:B$310,0)</f>
        <v>24</v>
      </c>
      <c r="D283">
        <f>COUNTIF('Team Points Summary'!L:L,'Point Totals by Grade-Gender'!A283)</f>
        <v>1</v>
      </c>
    </row>
    <row r="284" spans="1:4" ht="12.75">
      <c r="A284" t="s">
        <v>409</v>
      </c>
      <c r="B284">
        <f>SUMIF('Team Points Summary'!L:L,'Point Totals by Grade-Gender'!A284,'Team Points Summary'!J:J)</f>
        <v>15</v>
      </c>
      <c r="C284">
        <f t="shared" si="3"/>
        <v>25</v>
      </c>
      <c r="D284">
        <f>COUNTIF('Team Points Summary'!L:L,'Point Totals by Grade-Gender'!A284)</f>
        <v>1</v>
      </c>
    </row>
    <row r="285" spans="1:4" ht="12.75">
      <c r="A285" t="s">
        <v>440</v>
      </c>
      <c r="B285">
        <f>SUMIF('Team Points Summary'!L:L,'Point Totals by Grade-Gender'!A285,'Team Points Summary'!J:J)</f>
        <v>14</v>
      </c>
      <c r="C285">
        <f t="shared" si="3"/>
        <v>26</v>
      </c>
      <c r="D285">
        <f>COUNTIF('Team Points Summary'!L:L,'Point Totals by Grade-Gender'!A285)</f>
        <v>3</v>
      </c>
    </row>
    <row r="286" spans="1:4" ht="12.75">
      <c r="A286" t="s">
        <v>435</v>
      </c>
      <c r="B286">
        <f>SUMIF('Team Points Summary'!L:L,'Point Totals by Grade-Gender'!A286,'Team Points Summary'!J:J)</f>
        <v>13</v>
      </c>
      <c r="C286">
        <f t="shared" si="3"/>
        <v>27</v>
      </c>
      <c r="D286">
        <f>COUNTIF('Team Points Summary'!L:L,'Point Totals by Grade-Gender'!A286)</f>
        <v>2</v>
      </c>
    </row>
    <row r="287" spans="1:4" ht="12.75">
      <c r="A287" t="s">
        <v>419</v>
      </c>
      <c r="B287">
        <f>SUMIF('Team Points Summary'!L:L,'Point Totals by Grade-Gender'!A287,'Team Points Summary'!J:J)</f>
        <v>9</v>
      </c>
      <c r="C287">
        <f t="shared" si="3"/>
        <v>28</v>
      </c>
      <c r="D287">
        <f>COUNTIF('Team Points Summary'!L:L,'Point Totals by Grade-Gender'!A287)</f>
        <v>3</v>
      </c>
    </row>
    <row r="288" spans="1:4" ht="12.75">
      <c r="A288" t="s">
        <v>430</v>
      </c>
      <c r="B288">
        <f>SUMIF('Team Points Summary'!L:L,'Point Totals by Grade-Gender'!A288,'Team Points Summary'!J:J)</f>
        <v>9</v>
      </c>
      <c r="C288">
        <f t="shared" si="3"/>
        <v>28</v>
      </c>
      <c r="D288">
        <f>COUNTIF('Team Points Summary'!L:L,'Point Totals by Grade-Gender'!A288)</f>
        <v>3</v>
      </c>
    </row>
    <row r="289" spans="1:4" ht="12.75">
      <c r="A289" t="s">
        <v>585</v>
      </c>
      <c r="B289">
        <f>SUMIF('Team Points Summary'!L:L,'Point Totals by Grade-Gender'!A289,'Team Points Summary'!J:J)</f>
        <v>9</v>
      </c>
      <c r="C289">
        <f>RANK(B289,B$260:B$310,0)</f>
        <v>28</v>
      </c>
      <c r="D289">
        <f>COUNTIF('Team Points Summary'!L:L,'Point Totals by Grade-Gender'!A289)</f>
        <v>1</v>
      </c>
    </row>
    <row r="290" spans="1:4" ht="12.75">
      <c r="A290" t="s">
        <v>573</v>
      </c>
      <c r="B290">
        <f>SUMIF('Team Points Summary'!L:L,'Point Totals by Grade-Gender'!A290,'Team Points Summary'!J:J)</f>
        <v>6</v>
      </c>
      <c r="C290">
        <f>RANK(B290,B$260:B$310,0)</f>
        <v>31</v>
      </c>
      <c r="D290">
        <f>COUNTIF('Team Points Summary'!L:L,'Point Totals by Grade-Gender'!A290)</f>
        <v>2</v>
      </c>
    </row>
    <row r="291" spans="1:4" ht="12.75">
      <c r="A291" t="s">
        <v>407</v>
      </c>
      <c r="B291">
        <f>SUMIF('Team Points Summary'!L:L,'Point Totals by Grade-Gender'!A291,'Team Points Summary'!J:J)</f>
        <v>6</v>
      </c>
      <c r="C291">
        <f>RANK(B291,B$260:B$310,0)</f>
        <v>31</v>
      </c>
      <c r="D291">
        <f>COUNTIF('Team Points Summary'!L:L,'Point Totals by Grade-Gender'!A291)</f>
        <v>2</v>
      </c>
    </row>
    <row r="292" spans="1:4" ht="12.75">
      <c r="A292" t="s">
        <v>416</v>
      </c>
      <c r="B292">
        <f>SUMIF('Team Points Summary'!L:L,'Point Totals by Grade-Gender'!A292,'Team Points Summary'!J:J)</f>
        <v>6</v>
      </c>
      <c r="C292">
        <f>RANK(B292,B$260:B$310,0)</f>
        <v>31</v>
      </c>
      <c r="D292">
        <f>COUNTIF('Team Points Summary'!L:L,'Point Totals by Grade-Gender'!A292)</f>
        <v>2</v>
      </c>
    </row>
    <row r="293" spans="1:4" ht="12.75">
      <c r="A293" t="s">
        <v>418</v>
      </c>
      <c r="B293">
        <f>SUMIF('Team Points Summary'!L:L,'Point Totals by Grade-Gender'!A293,'Team Points Summary'!J:J)</f>
        <v>6</v>
      </c>
      <c r="C293">
        <f>RANK(B293,B$260:B$310,0)</f>
        <v>31</v>
      </c>
      <c r="D293">
        <f>COUNTIF('Team Points Summary'!L:L,'Point Totals by Grade-Gender'!A293)</f>
        <v>2</v>
      </c>
    </row>
    <row r="294" spans="1:4" ht="12.75">
      <c r="A294" t="s">
        <v>421</v>
      </c>
      <c r="B294">
        <f>SUMIF('Team Points Summary'!L:L,'Point Totals by Grade-Gender'!A294,'Team Points Summary'!J:J)</f>
        <v>6</v>
      </c>
      <c r="C294">
        <f>RANK(B294,B$260:B$310,0)</f>
        <v>31</v>
      </c>
      <c r="D294">
        <f>COUNTIF('Team Points Summary'!L:L,'Point Totals by Grade-Gender'!A294)</f>
        <v>2</v>
      </c>
    </row>
    <row r="295" spans="1:4" ht="12.75">
      <c r="A295" t="s">
        <v>422</v>
      </c>
      <c r="B295">
        <f>SUMIF('Team Points Summary'!L:L,'Point Totals by Grade-Gender'!A295,'Team Points Summary'!J:J)</f>
        <v>6</v>
      </c>
      <c r="C295">
        <f>RANK(B295,B$260:B$310,0)</f>
        <v>31</v>
      </c>
      <c r="D295">
        <f>COUNTIF('Team Points Summary'!L:L,'Point Totals by Grade-Gender'!A295)</f>
        <v>2</v>
      </c>
    </row>
    <row r="296" spans="1:4" ht="12.75">
      <c r="A296" t="s">
        <v>428</v>
      </c>
      <c r="B296">
        <f>SUMIF('Team Points Summary'!L:L,'Point Totals by Grade-Gender'!A296,'Team Points Summary'!J:J)</f>
        <v>6</v>
      </c>
      <c r="C296">
        <f>RANK(B296,B$260:B$310,0)</f>
        <v>31</v>
      </c>
      <c r="D296">
        <f>COUNTIF('Team Points Summary'!L:L,'Point Totals by Grade-Gender'!A296)</f>
        <v>2</v>
      </c>
    </row>
    <row r="297" spans="1:4" ht="12.75">
      <c r="A297" t="s">
        <v>431</v>
      </c>
      <c r="B297">
        <f>SUMIF('Team Points Summary'!L:L,'Point Totals by Grade-Gender'!A297,'Team Points Summary'!J:J)</f>
        <v>6</v>
      </c>
      <c r="C297">
        <f>RANK(B297,B$260:B$310,0)</f>
        <v>31</v>
      </c>
      <c r="D297">
        <f>COUNTIF('Team Points Summary'!L:L,'Point Totals by Grade-Gender'!A297)</f>
        <v>2</v>
      </c>
    </row>
    <row r="298" spans="1:4" ht="12.75">
      <c r="A298" t="s">
        <v>410</v>
      </c>
      <c r="B298">
        <f>SUMIF('Team Points Summary'!L:L,'Point Totals by Grade-Gender'!A298,'Team Points Summary'!J:J)</f>
        <v>3</v>
      </c>
      <c r="C298">
        <f>RANK(B298,B$260:B$310,0)</f>
        <v>39</v>
      </c>
      <c r="D298">
        <f>COUNTIF('Team Points Summary'!L:L,'Point Totals by Grade-Gender'!A298)</f>
        <v>1</v>
      </c>
    </row>
    <row r="299" spans="1:4" ht="12.75">
      <c r="A299" t="s">
        <v>411</v>
      </c>
      <c r="B299">
        <f>SUMIF('Team Points Summary'!L:L,'Point Totals by Grade-Gender'!A299,'Team Points Summary'!J:J)</f>
        <v>3</v>
      </c>
      <c r="C299">
        <f>RANK(B299,B$260:B$310,0)</f>
        <v>39</v>
      </c>
      <c r="D299">
        <f>COUNTIF('Team Points Summary'!L:L,'Point Totals by Grade-Gender'!A299)</f>
        <v>1</v>
      </c>
    </row>
    <row r="300" spans="1:4" ht="12.75">
      <c r="A300" t="s">
        <v>412</v>
      </c>
      <c r="B300">
        <f>SUMIF('Team Points Summary'!L:L,'Point Totals by Grade-Gender'!A300,'Team Points Summary'!J:J)</f>
        <v>3</v>
      </c>
      <c r="C300">
        <f>RANK(B300,B$260:B$310,0)</f>
        <v>39</v>
      </c>
      <c r="D300">
        <f>COUNTIF('Team Points Summary'!L:L,'Point Totals by Grade-Gender'!A300)</f>
        <v>1</v>
      </c>
    </row>
    <row r="301" spans="1:4" ht="12.75">
      <c r="A301" t="s">
        <v>413</v>
      </c>
      <c r="B301">
        <f>SUMIF('Team Points Summary'!L:L,'Point Totals by Grade-Gender'!A301,'Team Points Summary'!J:J)</f>
        <v>3</v>
      </c>
      <c r="C301">
        <f>RANK(B301,B$260:B$310,0)</f>
        <v>39</v>
      </c>
      <c r="D301">
        <f>COUNTIF('Team Points Summary'!L:L,'Point Totals by Grade-Gender'!A301)</f>
        <v>1</v>
      </c>
    </row>
    <row r="302" spans="1:4" ht="12.75">
      <c r="A302" t="s">
        <v>414</v>
      </c>
      <c r="B302">
        <f>SUMIF('Team Points Summary'!L:L,'Point Totals by Grade-Gender'!A302,'Team Points Summary'!J:J)</f>
        <v>3</v>
      </c>
      <c r="C302">
        <f>RANK(B302,B$260:B$310,0)</f>
        <v>39</v>
      </c>
      <c r="D302">
        <f>COUNTIF('Team Points Summary'!L:L,'Point Totals by Grade-Gender'!A302)</f>
        <v>1</v>
      </c>
    </row>
    <row r="303" spans="1:4" ht="12.75">
      <c r="A303" t="s">
        <v>578</v>
      </c>
      <c r="B303">
        <f>SUMIF('Team Points Summary'!L:L,'Point Totals by Grade-Gender'!A303,'Team Points Summary'!J:J)</f>
        <v>3</v>
      </c>
      <c r="C303">
        <f>RANK(B303,B$260:B$310,0)</f>
        <v>39</v>
      </c>
      <c r="D303">
        <f>COUNTIF('Team Points Summary'!L:L,'Point Totals by Grade-Gender'!A303)</f>
        <v>1</v>
      </c>
    </row>
    <row r="304" spans="1:4" ht="12.75">
      <c r="A304" t="s">
        <v>423</v>
      </c>
      <c r="B304">
        <f>SUMIF('Team Points Summary'!L:L,'Point Totals by Grade-Gender'!A304,'Team Points Summary'!J:J)</f>
        <v>3</v>
      </c>
      <c r="C304">
        <f>RANK(B304,B$260:B$310,0)</f>
        <v>39</v>
      </c>
      <c r="D304">
        <f>COUNTIF('Team Points Summary'!L:L,'Point Totals by Grade-Gender'!A304)</f>
        <v>1</v>
      </c>
    </row>
    <row r="305" spans="1:4" ht="12.75">
      <c r="A305" t="s">
        <v>581</v>
      </c>
      <c r="B305">
        <f>SUMIF('Team Points Summary'!L:L,'Point Totals by Grade-Gender'!A305,'Team Points Summary'!J:J)</f>
        <v>3</v>
      </c>
      <c r="C305">
        <f>RANK(B305,B$260:B$310,0)</f>
        <v>39</v>
      </c>
      <c r="D305">
        <f>COUNTIF('Team Points Summary'!L:L,'Point Totals by Grade-Gender'!A305)</f>
        <v>1</v>
      </c>
    </row>
    <row r="306" spans="1:4" ht="12.75">
      <c r="A306" t="s">
        <v>432</v>
      </c>
      <c r="B306">
        <f>SUMIF('Team Points Summary'!L:L,'Point Totals by Grade-Gender'!A306,'Team Points Summary'!J:J)</f>
        <v>3</v>
      </c>
      <c r="C306">
        <f>RANK(B306,B$260:B$310,0)</f>
        <v>39</v>
      </c>
      <c r="D306">
        <f>COUNTIF('Team Points Summary'!L:L,'Point Totals by Grade-Gender'!A306)</f>
        <v>1</v>
      </c>
    </row>
    <row r="307" spans="1:4" ht="12.75">
      <c r="A307" t="s">
        <v>582</v>
      </c>
      <c r="B307">
        <f>SUMIF('Team Points Summary'!L:L,'Point Totals by Grade-Gender'!A307,'Team Points Summary'!J:J)</f>
        <v>3</v>
      </c>
      <c r="C307">
        <f>RANK(B307,B$260:B$310,0)</f>
        <v>39</v>
      </c>
      <c r="D307">
        <f>COUNTIF('Team Points Summary'!L:L,'Point Totals by Grade-Gender'!A307)</f>
        <v>1</v>
      </c>
    </row>
    <row r="308" spans="1:4" ht="12.75">
      <c r="A308" t="s">
        <v>583</v>
      </c>
      <c r="B308">
        <f>SUMIF('Team Points Summary'!L:L,'Point Totals by Grade-Gender'!A308,'Team Points Summary'!J:J)</f>
        <v>3</v>
      </c>
      <c r="C308">
        <f>RANK(B308,B$260:B$310,0)</f>
        <v>39</v>
      </c>
      <c r="D308">
        <f>COUNTIF('Team Points Summary'!L:L,'Point Totals by Grade-Gender'!A308)</f>
        <v>1</v>
      </c>
    </row>
    <row r="309" spans="1:4" ht="12.75">
      <c r="A309" t="s">
        <v>584</v>
      </c>
      <c r="B309">
        <f>SUMIF('Team Points Summary'!L:L,'Point Totals by Grade-Gender'!A309,'Team Points Summary'!J:J)</f>
        <v>3</v>
      </c>
      <c r="C309">
        <f>RANK(B309,B$260:B$310,0)</f>
        <v>39</v>
      </c>
      <c r="D309">
        <f>COUNTIF('Team Points Summary'!L:L,'Point Totals by Grade-Gender'!A309)</f>
        <v>1</v>
      </c>
    </row>
    <row r="310" spans="1:4" ht="12.75">
      <c r="A310" t="s">
        <v>438</v>
      </c>
      <c r="B310">
        <f>SUMIF('Team Points Summary'!L:L,'Point Totals by Grade-Gender'!A310,'Team Points Summary'!J:J)</f>
        <v>3</v>
      </c>
      <c r="C310">
        <f>RANK(B310,B$260:B$310,0)</f>
        <v>39</v>
      </c>
      <c r="D310">
        <f>COUNTIF('Team Points Summary'!L:L,'Point Totals by Grade-Gender'!A310)</f>
        <v>1</v>
      </c>
    </row>
    <row r="311" spans="1:5" ht="12.75">
      <c r="A311" s="12" t="s">
        <v>523</v>
      </c>
      <c r="B311">
        <f>SUM(B260:B310)</f>
        <v>3217</v>
      </c>
      <c r="E311">
        <f>SUMIF('Team Points Summary'!L:L,'Point Totals by Grade-Gender'!A311,'Team Points Summary'!J:J)</f>
        <v>3217</v>
      </c>
    </row>
    <row r="313" spans="1:4" ht="12.75">
      <c r="A313" t="s">
        <v>385</v>
      </c>
      <c r="B313">
        <f>SUMIF('Team Points Summary'!L:L,'Point Totals by Grade-Gender'!A313,'Team Points Summary'!J:J)</f>
        <v>314</v>
      </c>
      <c r="C313">
        <f>RANK(B313,B$313:B$356,0)</f>
        <v>1</v>
      </c>
      <c r="D313">
        <f>COUNTIF('Team Points Summary'!L:L,'Point Totals by Grade-Gender'!A313)</f>
        <v>3</v>
      </c>
    </row>
    <row r="314" spans="1:4" ht="12.75">
      <c r="A314" t="s">
        <v>572</v>
      </c>
      <c r="B314">
        <f>SUMIF('Team Points Summary'!L:L,'Point Totals by Grade-Gender'!A314,'Team Points Summary'!J:J)</f>
        <v>269</v>
      </c>
      <c r="C314">
        <f>RANK(B314,B$313:B$356,0)</f>
        <v>2</v>
      </c>
      <c r="D314">
        <f>COUNTIF('Team Points Summary'!L:L,'Point Totals by Grade-Gender'!A314)</f>
        <v>3</v>
      </c>
    </row>
    <row r="315" spans="1:4" ht="12.75">
      <c r="A315" t="s">
        <v>383</v>
      </c>
      <c r="B315">
        <f>SUMIF('Team Points Summary'!L:L,'Point Totals by Grade-Gender'!A315,'Team Points Summary'!J:J)</f>
        <v>258</v>
      </c>
      <c r="C315">
        <f>RANK(B315,B$313:B$356,0)</f>
        <v>3</v>
      </c>
      <c r="D315">
        <f>COUNTIF('Team Points Summary'!L:L,'Point Totals by Grade-Gender'!A315)</f>
        <v>3</v>
      </c>
    </row>
    <row r="316" spans="1:4" ht="12.75">
      <c r="A316" t="s">
        <v>371</v>
      </c>
      <c r="B316">
        <f>SUMIF('Team Points Summary'!L:L,'Point Totals by Grade-Gender'!A316,'Team Points Summary'!J:J)</f>
        <v>255</v>
      </c>
      <c r="C316">
        <f>RANK(B316,B$313:B$356,0)</f>
        <v>4</v>
      </c>
      <c r="D316">
        <f>COUNTIF('Team Points Summary'!L:L,'Point Totals by Grade-Gender'!A316)</f>
        <v>3</v>
      </c>
    </row>
    <row r="317" spans="1:4" ht="12.75">
      <c r="A317" t="s">
        <v>381</v>
      </c>
      <c r="B317">
        <f>SUMIF('Team Points Summary'!L:L,'Point Totals by Grade-Gender'!A317,'Team Points Summary'!J:J)</f>
        <v>231</v>
      </c>
      <c r="C317">
        <f>RANK(B317,B$313:B$356,0)</f>
        <v>5</v>
      </c>
      <c r="D317">
        <f>COUNTIF('Team Points Summary'!L:L,'Point Totals by Grade-Gender'!A317)</f>
        <v>3</v>
      </c>
    </row>
    <row r="318" spans="1:4" ht="12.75">
      <c r="A318" t="s">
        <v>402</v>
      </c>
      <c r="B318">
        <f>SUMIF('Team Points Summary'!L:L,'Point Totals by Grade-Gender'!A318,'Team Points Summary'!J:J)</f>
        <v>173</v>
      </c>
      <c r="C318">
        <f aca="true" t="shared" si="4" ref="C318:C327">RANK(B318,B$313:B$356,0)</f>
        <v>6</v>
      </c>
      <c r="D318">
        <f>COUNTIF('Team Points Summary'!L:L,'Point Totals by Grade-Gender'!A318)</f>
        <v>3</v>
      </c>
    </row>
    <row r="319" spans="1:4" ht="12.75">
      <c r="A319" t="s">
        <v>393</v>
      </c>
      <c r="B319">
        <f>SUMIF('Team Points Summary'!L:L,'Point Totals by Grade-Gender'!A319,'Team Points Summary'!J:J)</f>
        <v>159</v>
      </c>
      <c r="C319">
        <f t="shared" si="4"/>
        <v>7</v>
      </c>
      <c r="D319">
        <f>COUNTIF('Team Points Summary'!L:L,'Point Totals by Grade-Gender'!A319)</f>
        <v>2</v>
      </c>
    </row>
    <row r="320" spans="1:4" ht="12.75">
      <c r="A320" t="s">
        <v>386</v>
      </c>
      <c r="B320">
        <f>SUMIF('Team Points Summary'!L:L,'Point Totals by Grade-Gender'!A320,'Team Points Summary'!J:J)</f>
        <v>127</v>
      </c>
      <c r="C320">
        <f t="shared" si="4"/>
        <v>8</v>
      </c>
      <c r="D320">
        <f>COUNTIF('Team Points Summary'!L:L,'Point Totals by Grade-Gender'!A320)</f>
        <v>3</v>
      </c>
    </row>
    <row r="321" spans="1:4" ht="12.75">
      <c r="A321" t="s">
        <v>370</v>
      </c>
      <c r="B321">
        <f>SUMIF('Team Points Summary'!L:L,'Point Totals by Grade-Gender'!A321,'Team Points Summary'!J:J)</f>
        <v>108</v>
      </c>
      <c r="C321">
        <f t="shared" si="4"/>
        <v>9</v>
      </c>
      <c r="D321">
        <f>COUNTIF('Team Points Summary'!L:L,'Point Totals by Grade-Gender'!A321)</f>
        <v>3</v>
      </c>
    </row>
    <row r="322" spans="1:4" ht="12.75">
      <c r="A322" t="s">
        <v>375</v>
      </c>
      <c r="B322">
        <f>SUMIF('Team Points Summary'!L:L,'Point Totals by Grade-Gender'!A322,'Team Points Summary'!J:J)</f>
        <v>107</v>
      </c>
      <c r="C322">
        <f t="shared" si="4"/>
        <v>10</v>
      </c>
      <c r="D322">
        <f>COUNTIF('Team Points Summary'!L:L,'Point Totals by Grade-Gender'!A322)</f>
        <v>3</v>
      </c>
    </row>
    <row r="323" spans="1:4" ht="12.75">
      <c r="A323" t="s">
        <v>398</v>
      </c>
      <c r="B323">
        <f>SUMIF('Team Points Summary'!L:L,'Point Totals by Grade-Gender'!A323,'Team Points Summary'!J:J)</f>
        <v>101</v>
      </c>
      <c r="C323">
        <f t="shared" si="4"/>
        <v>11</v>
      </c>
      <c r="D323">
        <f>COUNTIF('Team Points Summary'!L:L,'Point Totals by Grade-Gender'!A323)</f>
        <v>3</v>
      </c>
    </row>
    <row r="324" spans="1:4" ht="12.75">
      <c r="A324" t="s">
        <v>570</v>
      </c>
      <c r="B324">
        <f>SUMIF('Team Points Summary'!L:L,'Point Totals by Grade-Gender'!A324,'Team Points Summary'!J:J)</f>
        <v>87</v>
      </c>
      <c r="C324">
        <f t="shared" si="4"/>
        <v>12</v>
      </c>
      <c r="D324">
        <f>COUNTIF('Team Points Summary'!L:L,'Point Totals by Grade-Gender'!A324)</f>
        <v>2</v>
      </c>
    </row>
    <row r="325" spans="1:4" ht="12.75">
      <c r="A325" t="s">
        <v>569</v>
      </c>
      <c r="B325">
        <f>SUMIF('Team Points Summary'!L:L,'Point Totals by Grade-Gender'!A325,'Team Points Summary'!J:J)</f>
        <v>61</v>
      </c>
      <c r="C325">
        <f t="shared" si="4"/>
        <v>13</v>
      </c>
      <c r="D325">
        <f>COUNTIF('Team Points Summary'!L:L,'Point Totals by Grade-Gender'!A325)</f>
        <v>1</v>
      </c>
    </row>
    <row r="326" spans="1:4" ht="12.75">
      <c r="A326" t="s">
        <v>391</v>
      </c>
      <c r="B326">
        <f>SUMIF('Team Points Summary'!L:L,'Point Totals by Grade-Gender'!A326,'Team Points Summary'!J:J)</f>
        <v>54</v>
      </c>
      <c r="C326">
        <f t="shared" si="4"/>
        <v>14</v>
      </c>
      <c r="D326">
        <f>COUNTIF('Team Points Summary'!L:L,'Point Totals by Grade-Gender'!A326)</f>
        <v>1</v>
      </c>
    </row>
    <row r="327" spans="1:4" ht="12.75">
      <c r="A327" t="s">
        <v>373</v>
      </c>
      <c r="B327">
        <f>SUMIF('Team Points Summary'!L:L,'Point Totals by Grade-Gender'!A327,'Team Points Summary'!J:J)</f>
        <v>53</v>
      </c>
      <c r="C327">
        <f t="shared" si="4"/>
        <v>15</v>
      </c>
      <c r="D327">
        <f>COUNTIF('Team Points Summary'!L:L,'Point Totals by Grade-Gender'!A327)</f>
        <v>1</v>
      </c>
    </row>
    <row r="328" spans="1:4" ht="12.75">
      <c r="A328" t="s">
        <v>562</v>
      </c>
      <c r="B328">
        <f>SUMIF('Team Points Summary'!L:L,'Point Totals by Grade-Gender'!A328,'Team Points Summary'!J:J)</f>
        <v>46</v>
      </c>
      <c r="C328">
        <f>RANK(B328,B$313:B$356,0)</f>
        <v>16</v>
      </c>
      <c r="D328">
        <f>COUNTIF('Team Points Summary'!L:L,'Point Totals by Grade-Gender'!A328)</f>
        <v>1</v>
      </c>
    </row>
    <row r="329" spans="1:4" ht="12.75">
      <c r="A329" t="s">
        <v>389</v>
      </c>
      <c r="B329">
        <f>SUMIF('Team Points Summary'!L:L,'Point Totals by Grade-Gender'!A329,'Team Points Summary'!J:J)</f>
        <v>44</v>
      </c>
      <c r="C329">
        <f>RANK(B329,B$313:B$356,0)</f>
        <v>17</v>
      </c>
      <c r="D329">
        <f>COUNTIF('Team Points Summary'!L:L,'Point Totals by Grade-Gender'!A329)</f>
        <v>3</v>
      </c>
    </row>
    <row r="330" spans="1:4" ht="12.75">
      <c r="A330" t="s">
        <v>565</v>
      </c>
      <c r="B330">
        <f>SUMIF('Team Points Summary'!L:L,'Point Totals by Grade-Gender'!A330,'Team Points Summary'!J:J)</f>
        <v>40</v>
      </c>
      <c r="C330">
        <f>RANK(B330,B$313:B$356,0)</f>
        <v>18</v>
      </c>
      <c r="D330">
        <f>COUNTIF('Team Points Summary'!L:L,'Point Totals by Grade-Gender'!A330)</f>
        <v>1</v>
      </c>
    </row>
    <row r="331" spans="1:4" ht="12.75">
      <c r="A331" t="s">
        <v>567</v>
      </c>
      <c r="B331">
        <f>SUMIF('Team Points Summary'!L:L,'Point Totals by Grade-Gender'!A331,'Team Points Summary'!J:J)</f>
        <v>35</v>
      </c>
      <c r="C331">
        <f>RANK(B331,B$313:B$356,0)</f>
        <v>19</v>
      </c>
      <c r="D331">
        <f>COUNTIF('Team Points Summary'!L:L,'Point Totals by Grade-Gender'!A331)</f>
        <v>1</v>
      </c>
    </row>
    <row r="332" spans="1:4" ht="12.75">
      <c r="A332" t="s">
        <v>397</v>
      </c>
      <c r="B332">
        <f>SUMIF('Team Points Summary'!L:L,'Point Totals by Grade-Gender'!A332,'Team Points Summary'!J:J)</f>
        <v>29</v>
      </c>
      <c r="C332">
        <f>RANK(B332,B$313:B$356,0)</f>
        <v>20</v>
      </c>
      <c r="D332">
        <f>COUNTIF('Team Points Summary'!L:L,'Point Totals by Grade-Gender'!A332)</f>
        <v>3</v>
      </c>
    </row>
    <row r="333" spans="1:4" ht="12.75">
      <c r="A333" t="s">
        <v>566</v>
      </c>
      <c r="B333">
        <f>SUMIF('Team Points Summary'!L:L,'Point Totals by Grade-Gender'!A333,'Team Points Summary'!J:J)</f>
        <v>24</v>
      </c>
      <c r="C333">
        <f>RANK(B333,B$313:B$356,0)</f>
        <v>21</v>
      </c>
      <c r="D333">
        <f>COUNTIF('Team Points Summary'!L:L,'Point Totals by Grade-Gender'!A333)</f>
        <v>2</v>
      </c>
    </row>
    <row r="334" spans="1:4" ht="12.75">
      <c r="A334" t="s">
        <v>399</v>
      </c>
      <c r="B334">
        <f>SUMIF('Team Points Summary'!L:L,'Point Totals by Grade-Gender'!A334,'Team Points Summary'!J:J)</f>
        <v>18</v>
      </c>
      <c r="C334">
        <f>RANK(B334,B$313:B$356,0)</f>
        <v>22</v>
      </c>
      <c r="D334">
        <f>COUNTIF('Team Points Summary'!L:L,'Point Totals by Grade-Gender'!A334)</f>
        <v>2</v>
      </c>
    </row>
    <row r="335" spans="1:4" ht="12.75">
      <c r="A335" t="s">
        <v>372</v>
      </c>
      <c r="B335">
        <f>SUMIF('Team Points Summary'!L:L,'Point Totals by Grade-Gender'!A335,'Team Points Summary'!J:J)</f>
        <v>17</v>
      </c>
      <c r="C335">
        <f>RANK(B335,B$313:B$356,0)</f>
        <v>23</v>
      </c>
      <c r="D335">
        <f>COUNTIF('Team Points Summary'!L:L,'Point Totals by Grade-Gender'!A335)</f>
        <v>1</v>
      </c>
    </row>
    <row r="336" spans="1:4" ht="12.75">
      <c r="A336" t="s">
        <v>390</v>
      </c>
      <c r="B336">
        <f>SUMIF('Team Points Summary'!L:L,'Point Totals by Grade-Gender'!A336,'Team Points Summary'!J:J)</f>
        <v>17</v>
      </c>
      <c r="C336">
        <f>RANK(B336,B$313:B$356,0)</f>
        <v>23</v>
      </c>
      <c r="D336">
        <f>COUNTIF('Team Points Summary'!L:L,'Point Totals by Grade-Gender'!A336)</f>
        <v>2</v>
      </c>
    </row>
    <row r="337" spans="1:4" ht="12.75">
      <c r="A337" t="s">
        <v>395</v>
      </c>
      <c r="B337">
        <f>SUMIF('Team Points Summary'!L:L,'Point Totals by Grade-Gender'!A337,'Team Points Summary'!J:J)</f>
        <v>17</v>
      </c>
      <c r="C337">
        <f>RANK(B337,B$313:B$356,0)</f>
        <v>23</v>
      </c>
      <c r="D337">
        <f>COUNTIF('Team Points Summary'!L:L,'Point Totals by Grade-Gender'!A337)</f>
        <v>3</v>
      </c>
    </row>
    <row r="338" spans="1:4" ht="12.75">
      <c r="A338" t="s">
        <v>564</v>
      </c>
      <c r="B338">
        <f>SUMIF('Team Points Summary'!L:L,'Point Totals by Grade-Gender'!A338,'Team Points Summary'!J:J)</f>
        <v>13</v>
      </c>
      <c r="C338">
        <f>RANK(B338,B$313:B$356,0)</f>
        <v>26</v>
      </c>
      <c r="D338">
        <f>COUNTIF('Team Points Summary'!L:L,'Point Totals by Grade-Gender'!A338)</f>
        <v>1</v>
      </c>
    </row>
    <row r="339" spans="1:4" ht="12.75">
      <c r="A339" t="s">
        <v>387</v>
      </c>
      <c r="B339">
        <f>SUMIF('Team Points Summary'!L:L,'Point Totals by Grade-Gender'!A339,'Team Points Summary'!J:J)</f>
        <v>11</v>
      </c>
      <c r="C339">
        <f>RANK(B339,B$313:B$356,0)</f>
        <v>27</v>
      </c>
      <c r="D339">
        <f>COUNTIF('Team Points Summary'!L:L,'Point Totals by Grade-Gender'!A339)</f>
        <v>3</v>
      </c>
    </row>
    <row r="340" spans="1:4" ht="12.75">
      <c r="A340" t="s">
        <v>376</v>
      </c>
      <c r="B340">
        <f>SUMIF('Team Points Summary'!L:L,'Point Totals by Grade-Gender'!A340,'Team Points Summary'!J:J)</f>
        <v>9</v>
      </c>
      <c r="C340">
        <f>RANK(B340,B$313:B$356,0)</f>
        <v>28</v>
      </c>
      <c r="D340">
        <f>COUNTIF('Team Points Summary'!L:L,'Point Totals by Grade-Gender'!A340)</f>
        <v>3</v>
      </c>
    </row>
    <row r="341" spans="1:4" ht="12.75">
      <c r="A341" t="s">
        <v>377</v>
      </c>
      <c r="B341">
        <f>SUMIF('Team Points Summary'!L:L,'Point Totals by Grade-Gender'!A341,'Team Points Summary'!J:J)</f>
        <v>9</v>
      </c>
      <c r="C341">
        <f>RANK(B341,B$313:B$356,0)</f>
        <v>28</v>
      </c>
      <c r="D341">
        <f>COUNTIF('Team Points Summary'!L:L,'Point Totals by Grade-Gender'!A341)</f>
        <v>3</v>
      </c>
    </row>
    <row r="342" spans="1:4" ht="12.75">
      <c r="A342" t="s">
        <v>379</v>
      </c>
      <c r="B342">
        <f>SUMIF('Team Points Summary'!L:L,'Point Totals by Grade-Gender'!A342,'Team Points Summary'!J:J)</f>
        <v>9</v>
      </c>
      <c r="C342">
        <f>RANK(B342,B$313:B$356,0)</f>
        <v>28</v>
      </c>
      <c r="D342">
        <f>COUNTIF('Team Points Summary'!L:L,'Point Totals by Grade-Gender'!A342)</f>
        <v>3</v>
      </c>
    </row>
    <row r="343" spans="1:4" ht="12.75">
      <c r="A343" t="s">
        <v>380</v>
      </c>
      <c r="B343">
        <f>SUMIF('Team Points Summary'!L:L,'Point Totals by Grade-Gender'!A343,'Team Points Summary'!J:J)</f>
        <v>9</v>
      </c>
      <c r="C343">
        <f>RANK(B343,B$313:B$356,0)</f>
        <v>28</v>
      </c>
      <c r="D343">
        <f>COUNTIF('Team Points Summary'!L:L,'Point Totals by Grade-Gender'!A343)</f>
        <v>3</v>
      </c>
    </row>
    <row r="344" spans="1:4" ht="12.75">
      <c r="A344" t="s">
        <v>396</v>
      </c>
      <c r="B344">
        <f>SUMIF('Team Points Summary'!L:L,'Point Totals by Grade-Gender'!A344,'Team Points Summary'!J:J)</f>
        <v>9</v>
      </c>
      <c r="C344">
        <f>RANK(B344,B$313:B$356,0)</f>
        <v>28</v>
      </c>
      <c r="D344">
        <f>COUNTIF('Team Points Summary'!L:L,'Point Totals by Grade-Gender'!A344)</f>
        <v>3</v>
      </c>
    </row>
    <row r="345" spans="1:4" ht="12.75">
      <c r="A345" t="s">
        <v>378</v>
      </c>
      <c r="B345">
        <f>SUMIF('Team Points Summary'!L:L,'Point Totals by Grade-Gender'!A345,'Team Points Summary'!J:J)</f>
        <v>7</v>
      </c>
      <c r="C345">
        <f>RANK(B345,B$313:B$356,0)</f>
        <v>33</v>
      </c>
      <c r="D345">
        <f>COUNTIF('Team Points Summary'!L:L,'Point Totals by Grade-Gender'!A345)</f>
        <v>2</v>
      </c>
    </row>
    <row r="346" spans="1:4" ht="12.75">
      <c r="A346" t="s">
        <v>382</v>
      </c>
      <c r="B346">
        <f>SUMIF('Team Points Summary'!L:L,'Point Totals by Grade-Gender'!A346,'Team Points Summary'!J:J)</f>
        <v>6</v>
      </c>
      <c r="C346">
        <f>RANK(B346,B$313:B$356,0)</f>
        <v>34</v>
      </c>
      <c r="D346">
        <f>COUNTIF('Team Points Summary'!L:L,'Point Totals by Grade-Gender'!A346)</f>
        <v>2</v>
      </c>
    </row>
    <row r="347" spans="1:4" ht="12.75">
      <c r="A347" t="s">
        <v>384</v>
      </c>
      <c r="B347">
        <f>SUMIF('Team Points Summary'!L:L,'Point Totals by Grade-Gender'!A347,'Team Points Summary'!J:J)</f>
        <v>6</v>
      </c>
      <c r="C347">
        <f>RANK(B347,B$313:B$356,0)</f>
        <v>34</v>
      </c>
      <c r="D347">
        <f>COUNTIF('Team Points Summary'!L:L,'Point Totals by Grade-Gender'!A347)</f>
        <v>2</v>
      </c>
    </row>
    <row r="348" spans="1:4" ht="12.75">
      <c r="A348" t="s">
        <v>388</v>
      </c>
      <c r="B348">
        <f>SUMIF('Team Points Summary'!L:L,'Point Totals by Grade-Gender'!A348,'Team Points Summary'!J:J)</f>
        <v>6</v>
      </c>
      <c r="C348">
        <f>RANK(B348,B$313:B$356,0)</f>
        <v>34</v>
      </c>
      <c r="D348">
        <f>COUNTIF('Team Points Summary'!L:L,'Point Totals by Grade-Gender'!A348)</f>
        <v>2</v>
      </c>
    </row>
    <row r="349" spans="1:4" ht="12.75">
      <c r="A349" t="s">
        <v>400</v>
      </c>
      <c r="B349">
        <f>SUMIF('Team Points Summary'!L:L,'Point Totals by Grade-Gender'!A349,'Team Points Summary'!J:J)</f>
        <v>6</v>
      </c>
      <c r="C349">
        <f>RANK(B349,B$313:B$356,0)</f>
        <v>34</v>
      </c>
      <c r="D349">
        <f>COUNTIF('Team Points Summary'!L:L,'Point Totals by Grade-Gender'!A349)</f>
        <v>2</v>
      </c>
    </row>
    <row r="350" spans="1:4" ht="12.75">
      <c r="A350" t="s">
        <v>571</v>
      </c>
      <c r="B350">
        <f>SUMIF('Team Points Summary'!L:L,'Point Totals by Grade-Gender'!A350,'Team Points Summary'!J:J)</f>
        <v>6</v>
      </c>
      <c r="C350">
        <f>RANK(B350,B$313:B$356,0)</f>
        <v>34</v>
      </c>
      <c r="D350">
        <f>COUNTIF('Team Points Summary'!L:L,'Point Totals by Grade-Gender'!A350)</f>
        <v>2</v>
      </c>
    </row>
    <row r="351" spans="1:4" ht="12.75">
      <c r="A351" t="s">
        <v>394</v>
      </c>
      <c r="B351">
        <f>SUMIF('Team Points Summary'!L:L,'Point Totals by Grade-Gender'!A351,'Team Points Summary'!J:J)</f>
        <v>4</v>
      </c>
      <c r="C351">
        <f>RANK(B351,B$313:B$356,0)</f>
        <v>39</v>
      </c>
      <c r="D351">
        <f>COUNTIF('Team Points Summary'!L:L,'Point Totals by Grade-Gender'!A351)</f>
        <v>1</v>
      </c>
    </row>
    <row r="352" spans="1:4" ht="12.75">
      <c r="A352" t="s">
        <v>374</v>
      </c>
      <c r="B352">
        <f>SUMIF('Team Points Summary'!L:L,'Point Totals by Grade-Gender'!A352,'Team Points Summary'!J:J)</f>
        <v>3</v>
      </c>
      <c r="C352">
        <f>RANK(B352,B$313:B$356,0)</f>
        <v>40</v>
      </c>
      <c r="D352">
        <f>COUNTIF('Team Points Summary'!L:L,'Point Totals by Grade-Gender'!A352)</f>
        <v>1</v>
      </c>
    </row>
    <row r="353" spans="1:4" ht="12.75">
      <c r="A353" t="s">
        <v>563</v>
      </c>
      <c r="B353">
        <f>SUMIF('Team Points Summary'!L:L,'Point Totals by Grade-Gender'!A353,'Team Points Summary'!J:J)</f>
        <v>3</v>
      </c>
      <c r="C353">
        <f>RANK(B353,B$313:B$356,0)</f>
        <v>40</v>
      </c>
      <c r="D353">
        <f>COUNTIF('Team Points Summary'!L:L,'Point Totals by Grade-Gender'!A353)</f>
        <v>1</v>
      </c>
    </row>
    <row r="354" spans="1:4" ht="12.75">
      <c r="A354" t="s">
        <v>392</v>
      </c>
      <c r="B354">
        <f>SUMIF('Team Points Summary'!L:L,'Point Totals by Grade-Gender'!A354,'Team Points Summary'!J:J)</f>
        <v>3</v>
      </c>
      <c r="C354">
        <f>RANK(B354,B$313:B$356,0)</f>
        <v>40</v>
      </c>
      <c r="D354">
        <f>COUNTIF('Team Points Summary'!L:L,'Point Totals by Grade-Gender'!A354)</f>
        <v>1</v>
      </c>
    </row>
    <row r="355" spans="1:4" ht="12.75">
      <c r="A355" t="s">
        <v>568</v>
      </c>
      <c r="B355">
        <f>SUMIF('Team Points Summary'!L:L,'Point Totals by Grade-Gender'!A355,'Team Points Summary'!J:J)</f>
        <v>3</v>
      </c>
      <c r="C355">
        <f>RANK(B355,B$313:B$356,0)</f>
        <v>40</v>
      </c>
      <c r="D355">
        <f>COUNTIF('Team Points Summary'!L:L,'Point Totals by Grade-Gender'!A355)</f>
        <v>1</v>
      </c>
    </row>
    <row r="356" spans="1:4" ht="12.75">
      <c r="A356" t="s">
        <v>401</v>
      </c>
      <c r="B356">
        <f>SUMIF('Team Points Summary'!L:L,'Point Totals by Grade-Gender'!A356,'Team Points Summary'!J:J)</f>
        <v>3</v>
      </c>
      <c r="C356">
        <f>RANK(B356,B$313:B$356,0)</f>
        <v>40</v>
      </c>
      <c r="D356">
        <f>COUNTIF('Team Points Summary'!L:L,'Point Totals by Grade-Gender'!A356)</f>
        <v>1</v>
      </c>
    </row>
    <row r="357" spans="1:5" ht="12.75">
      <c r="A357" s="12" t="s">
        <v>524</v>
      </c>
      <c r="B357">
        <f>SUM(B313:B356)</f>
        <v>2769</v>
      </c>
      <c r="E357">
        <f>SUMIF('Team Points Summary'!L:L,'Point Totals by Grade-Gender'!A357,'Team Points Summary'!J:J)</f>
        <v>2769</v>
      </c>
    </row>
    <row r="359" spans="1:4" ht="12.75">
      <c r="A359" t="s">
        <v>494</v>
      </c>
      <c r="B359">
        <f>SUMIF('Team Points Summary'!L:L,'Point Totals by Grade-Gender'!A359,'Team Points Summary'!J:J)</f>
        <v>291</v>
      </c>
      <c r="C359">
        <f>RANK(B359,B$359:B$407,0)</f>
        <v>1</v>
      </c>
      <c r="D359">
        <f>COUNTIF('Team Points Summary'!L:L,'Point Totals by Grade-Gender'!A359)</f>
        <v>3</v>
      </c>
    </row>
    <row r="360" spans="1:4" ht="12.75">
      <c r="A360" t="s">
        <v>469</v>
      </c>
      <c r="B360">
        <f>SUMIF('Team Points Summary'!L:L,'Point Totals by Grade-Gender'!A360,'Team Points Summary'!J:J)</f>
        <v>285</v>
      </c>
      <c r="C360">
        <f>RANK(B360,B$359:B$407,0)</f>
        <v>2</v>
      </c>
      <c r="D360">
        <f>COUNTIF('Team Points Summary'!L:L,'Point Totals by Grade-Gender'!A360)</f>
        <v>3</v>
      </c>
    </row>
    <row r="361" spans="1:4" ht="12.75">
      <c r="A361" t="s">
        <v>480</v>
      </c>
      <c r="B361">
        <f>SUMIF('Team Points Summary'!L:L,'Point Totals by Grade-Gender'!A361,'Team Points Summary'!J:J)</f>
        <v>244</v>
      </c>
      <c r="C361">
        <f>RANK(B361,B$359:B$407,0)</f>
        <v>3</v>
      </c>
      <c r="D361">
        <f>COUNTIF('Team Points Summary'!L:L,'Point Totals by Grade-Gender'!A361)</f>
        <v>3</v>
      </c>
    </row>
    <row r="362" spans="1:4" ht="12.75">
      <c r="A362" t="s">
        <v>482</v>
      </c>
      <c r="B362">
        <f>SUMIF('Team Points Summary'!L:L,'Point Totals by Grade-Gender'!A362,'Team Points Summary'!J:J)</f>
        <v>231</v>
      </c>
      <c r="C362">
        <f>RANK(B362,B$359:B$407,0)</f>
        <v>4</v>
      </c>
      <c r="D362">
        <f>COUNTIF('Team Points Summary'!L:L,'Point Totals by Grade-Gender'!A362)</f>
        <v>3</v>
      </c>
    </row>
    <row r="363" spans="1:4" ht="12.75">
      <c r="A363" t="s">
        <v>501</v>
      </c>
      <c r="B363">
        <f>SUMIF('Team Points Summary'!L:L,'Point Totals by Grade-Gender'!A363,'Team Points Summary'!J:J)</f>
        <v>208</v>
      </c>
      <c r="C363">
        <f>RANK(B363,B$359:B$407,0)</f>
        <v>5</v>
      </c>
      <c r="D363">
        <f>COUNTIF('Team Points Summary'!L:L,'Point Totals by Grade-Gender'!A363)</f>
        <v>3</v>
      </c>
    </row>
    <row r="364" spans="1:4" ht="12.75">
      <c r="A364" t="s">
        <v>497</v>
      </c>
      <c r="B364">
        <f>SUMIF('Team Points Summary'!L:L,'Point Totals by Grade-Gender'!A364,'Team Points Summary'!J:J)</f>
        <v>189</v>
      </c>
      <c r="C364">
        <f>RANK(B364,B$359:B$407,0)</f>
        <v>6</v>
      </c>
      <c r="D364">
        <f>COUNTIF('Team Points Summary'!L:L,'Point Totals by Grade-Gender'!A364)</f>
        <v>3</v>
      </c>
    </row>
    <row r="365" spans="1:4" ht="12.75">
      <c r="A365" t="s">
        <v>475</v>
      </c>
      <c r="B365">
        <f>SUMIF('Team Points Summary'!L:L,'Point Totals by Grade-Gender'!A365,'Team Points Summary'!J:J)</f>
        <v>173</v>
      </c>
      <c r="C365">
        <f>RANK(B365,B$359:B$407,0)</f>
        <v>7</v>
      </c>
      <c r="D365">
        <f>COUNTIF('Team Points Summary'!L:L,'Point Totals by Grade-Gender'!A365)</f>
        <v>3</v>
      </c>
    </row>
    <row r="366" spans="1:4" ht="12.75">
      <c r="A366" t="s">
        <v>491</v>
      </c>
      <c r="B366">
        <f>SUMIF('Team Points Summary'!L:L,'Point Totals by Grade-Gender'!A366,'Team Points Summary'!J:J)</f>
        <v>148</v>
      </c>
      <c r="C366">
        <f>RANK(B366,B$359:B$407,0)</f>
        <v>8</v>
      </c>
      <c r="D366">
        <f>COUNTIF('Team Points Summary'!L:L,'Point Totals by Grade-Gender'!A366)</f>
        <v>3</v>
      </c>
    </row>
    <row r="367" spans="1:4" ht="12.75">
      <c r="A367" t="s">
        <v>483</v>
      </c>
      <c r="B367">
        <f>SUMIF('Team Points Summary'!L:L,'Point Totals by Grade-Gender'!A367,'Team Points Summary'!J:J)</f>
        <v>145</v>
      </c>
      <c r="C367">
        <f>RANK(B367,B$359:B$407,0)</f>
        <v>9</v>
      </c>
      <c r="D367">
        <f>COUNTIF('Team Points Summary'!L:L,'Point Totals by Grade-Gender'!A367)</f>
        <v>2</v>
      </c>
    </row>
    <row r="368" spans="1:4" ht="12.75">
      <c r="A368" t="s">
        <v>481</v>
      </c>
      <c r="B368">
        <f>SUMIF('Team Points Summary'!L:L,'Point Totals by Grade-Gender'!A368,'Team Points Summary'!J:J)</f>
        <v>144</v>
      </c>
      <c r="C368">
        <f>RANK(B368,B$359:B$407,0)</f>
        <v>10</v>
      </c>
      <c r="D368">
        <f>COUNTIF('Team Points Summary'!L:L,'Point Totals by Grade-Gender'!A368)</f>
        <v>2</v>
      </c>
    </row>
    <row r="369" spans="1:4" ht="12.75">
      <c r="A369" t="s">
        <v>499</v>
      </c>
      <c r="B369">
        <f>SUMIF('Team Points Summary'!L:L,'Point Totals by Grade-Gender'!A369,'Team Points Summary'!J:J)</f>
        <v>133</v>
      </c>
      <c r="C369">
        <f>RANK(B369,B$359:B$407,0)</f>
        <v>11</v>
      </c>
      <c r="D369">
        <f>COUNTIF('Team Points Summary'!L:L,'Point Totals by Grade-Gender'!A369)</f>
        <v>3</v>
      </c>
    </row>
    <row r="370" spans="1:4" ht="12.75">
      <c r="A370" t="s">
        <v>492</v>
      </c>
      <c r="B370">
        <f>SUMIF('Team Points Summary'!L:L,'Point Totals by Grade-Gender'!A370,'Team Points Summary'!J:J)</f>
        <v>113</v>
      </c>
      <c r="C370">
        <f>RANK(B370,B$359:B$407,0)</f>
        <v>12</v>
      </c>
      <c r="D370">
        <f>COUNTIF('Team Points Summary'!L:L,'Point Totals by Grade-Gender'!A370)</f>
        <v>3</v>
      </c>
    </row>
    <row r="371" spans="1:4" ht="12.75">
      <c r="A371" t="s">
        <v>500</v>
      </c>
      <c r="B371">
        <f>SUMIF('Team Points Summary'!L:L,'Point Totals by Grade-Gender'!A371,'Team Points Summary'!J:J)</f>
        <v>82</v>
      </c>
      <c r="C371">
        <f>RANK(B371,B$359:B$407,0)</f>
        <v>13</v>
      </c>
      <c r="D371">
        <f>COUNTIF('Team Points Summary'!L:L,'Point Totals by Grade-Gender'!A371)</f>
        <v>2</v>
      </c>
    </row>
    <row r="372" spans="1:4" ht="12.75">
      <c r="A372" t="s">
        <v>479</v>
      </c>
      <c r="B372">
        <f>SUMIF('Team Points Summary'!L:L,'Point Totals by Grade-Gender'!A372,'Team Points Summary'!J:J)</f>
        <v>72</v>
      </c>
      <c r="C372">
        <f>RANK(B372,B$359:B$407,0)</f>
        <v>14</v>
      </c>
      <c r="D372">
        <f>COUNTIF('Team Points Summary'!L:L,'Point Totals by Grade-Gender'!A372)</f>
        <v>3</v>
      </c>
    </row>
    <row r="373" spans="1:4" ht="12.75">
      <c r="A373" t="s">
        <v>597</v>
      </c>
      <c r="B373">
        <f>SUMIF('Team Points Summary'!L:L,'Point Totals by Grade-Gender'!A373,'Team Points Summary'!J:J)</f>
        <v>70</v>
      </c>
      <c r="C373">
        <f>RANK(B373,B$359:B$407,0)</f>
        <v>15</v>
      </c>
      <c r="D373">
        <f>COUNTIF('Team Points Summary'!L:L,'Point Totals by Grade-Gender'!A373)</f>
        <v>2</v>
      </c>
    </row>
    <row r="374" spans="1:4" ht="12.75">
      <c r="A374" t="s">
        <v>610</v>
      </c>
      <c r="B374">
        <f>SUMIF('Team Points Summary'!L:L,'Point Totals by Grade-Gender'!A374,'Team Points Summary'!J:J)</f>
        <v>70</v>
      </c>
      <c r="C374">
        <f>RANK(B374,B$359:B$407,0)</f>
        <v>15</v>
      </c>
      <c r="D374">
        <f>COUNTIF('Team Points Summary'!L:L,'Point Totals by Grade-Gender'!A374)</f>
        <v>2</v>
      </c>
    </row>
    <row r="375" spans="1:4" ht="12.75">
      <c r="A375" t="s">
        <v>596</v>
      </c>
      <c r="B375">
        <f>SUMIF('Team Points Summary'!L:L,'Point Totals by Grade-Gender'!A375,'Team Points Summary'!J:J)</f>
        <v>68</v>
      </c>
      <c r="C375">
        <f>RANK(B375,B$359:B$407,0)</f>
        <v>17</v>
      </c>
      <c r="D375">
        <f>COUNTIF('Team Points Summary'!L:L,'Point Totals by Grade-Gender'!A375)</f>
        <v>2</v>
      </c>
    </row>
    <row r="376" spans="1:4" ht="12.75">
      <c r="A376" t="s">
        <v>470</v>
      </c>
      <c r="B376">
        <f>SUMIF('Team Points Summary'!L:L,'Point Totals by Grade-Gender'!A376,'Team Points Summary'!J:J)</f>
        <v>66</v>
      </c>
      <c r="C376">
        <f>RANK(B376,B$359:B$407,0)</f>
        <v>18</v>
      </c>
      <c r="D376">
        <f>COUNTIF('Team Points Summary'!L:L,'Point Totals by Grade-Gender'!A376)</f>
        <v>3</v>
      </c>
    </row>
    <row r="377" spans="1:4" ht="12.75">
      <c r="A377" t="s">
        <v>495</v>
      </c>
      <c r="B377">
        <f>SUMIF('Team Points Summary'!L:L,'Point Totals by Grade-Gender'!A377,'Team Points Summary'!J:J)</f>
        <v>62</v>
      </c>
      <c r="C377">
        <f>RANK(B377,B$359:B$407,0)</f>
        <v>19</v>
      </c>
      <c r="D377">
        <f>COUNTIF('Team Points Summary'!L:L,'Point Totals by Grade-Gender'!A377)</f>
        <v>3</v>
      </c>
    </row>
    <row r="378" spans="1:4" ht="12.75">
      <c r="A378" t="s">
        <v>599</v>
      </c>
      <c r="B378">
        <f>SUMIF('Team Points Summary'!L:L,'Point Totals by Grade-Gender'!A378,'Team Points Summary'!J:J)</f>
        <v>61</v>
      </c>
      <c r="C378">
        <f>RANK(B378,B$359:B$407,0)</f>
        <v>20</v>
      </c>
      <c r="D378">
        <f>COUNTIF('Team Points Summary'!L:L,'Point Totals by Grade-Gender'!A378)</f>
        <v>1</v>
      </c>
    </row>
    <row r="379" spans="1:4" ht="12.75">
      <c r="A379" t="s">
        <v>602</v>
      </c>
      <c r="B379">
        <f>SUMIF('Team Points Summary'!L:L,'Point Totals by Grade-Gender'!A379,'Team Points Summary'!J:J)</f>
        <v>53</v>
      </c>
      <c r="C379">
        <f>RANK(B379,B$359:B$407,0)</f>
        <v>21</v>
      </c>
      <c r="D379">
        <f>COUNTIF('Team Points Summary'!L:L,'Point Totals by Grade-Gender'!A379)</f>
        <v>1</v>
      </c>
    </row>
    <row r="380" spans="1:4" ht="12.75">
      <c r="A380" t="s">
        <v>484</v>
      </c>
      <c r="B380">
        <f>SUMIF('Team Points Summary'!L:L,'Point Totals by Grade-Gender'!A380,'Team Points Summary'!J:J)</f>
        <v>50</v>
      </c>
      <c r="C380">
        <f>RANK(B380,B$359:B$407,0)</f>
        <v>22</v>
      </c>
      <c r="D380">
        <f>COUNTIF('Team Points Summary'!L:L,'Point Totals by Grade-Gender'!A380)</f>
        <v>3</v>
      </c>
    </row>
    <row r="381" spans="1:4" ht="12.75">
      <c r="A381" t="s">
        <v>476</v>
      </c>
      <c r="B381">
        <f>SUMIF('Team Points Summary'!L:L,'Point Totals by Grade-Gender'!A381,'Team Points Summary'!J:J)</f>
        <v>34</v>
      </c>
      <c r="C381">
        <f>RANK(B381,B$359:B$407,0)</f>
        <v>23</v>
      </c>
      <c r="D381">
        <f>COUNTIF('Team Points Summary'!L:L,'Point Totals by Grade-Gender'!A381)</f>
        <v>2</v>
      </c>
    </row>
    <row r="382" spans="1:4" ht="12.75">
      <c r="A382" t="s">
        <v>611</v>
      </c>
      <c r="B382">
        <f>SUMIF('Team Points Summary'!L:L,'Point Totals by Grade-Gender'!A382,'Team Points Summary'!J:J)</f>
        <v>28</v>
      </c>
      <c r="C382">
        <f>RANK(B382,B$359:B$407,0)</f>
        <v>24</v>
      </c>
      <c r="D382">
        <f>COUNTIF('Team Points Summary'!L:L,'Point Totals by Grade-Gender'!A382)</f>
        <v>1</v>
      </c>
    </row>
    <row r="383" spans="1:4" ht="12.75">
      <c r="A383" t="s">
        <v>487</v>
      </c>
      <c r="B383">
        <f>SUMIF('Team Points Summary'!L:L,'Point Totals by Grade-Gender'!A383,'Team Points Summary'!J:J)</f>
        <v>22</v>
      </c>
      <c r="C383">
        <f>RANK(B383,B$359:B$407,0)</f>
        <v>25</v>
      </c>
      <c r="D383">
        <f>COUNTIF('Team Points Summary'!L:L,'Point Totals by Grade-Gender'!A383)</f>
        <v>1</v>
      </c>
    </row>
    <row r="384" spans="1:4" ht="12.75">
      <c r="A384" t="s">
        <v>471</v>
      </c>
      <c r="B384">
        <f>SUMIF('Team Points Summary'!L:L,'Point Totals by Grade-Gender'!A384,'Team Points Summary'!J:J)</f>
        <v>17</v>
      </c>
      <c r="C384">
        <f>RANK(B384,B$359:B$407,0)</f>
        <v>26</v>
      </c>
      <c r="D384">
        <f>COUNTIF('Team Points Summary'!L:L,'Point Totals by Grade-Gender'!A384)</f>
        <v>3</v>
      </c>
    </row>
    <row r="385" spans="1:4" ht="12.75">
      <c r="A385" t="s">
        <v>473</v>
      </c>
      <c r="B385">
        <f>SUMIF('Team Points Summary'!L:L,'Point Totals by Grade-Gender'!A385,'Team Points Summary'!J:J)</f>
        <v>12</v>
      </c>
      <c r="C385">
        <f>RANK(B385,B$359:B$407,0)</f>
        <v>27</v>
      </c>
      <c r="D385">
        <f>COUNTIF('Team Points Summary'!L:L,'Point Totals by Grade-Gender'!A385)</f>
        <v>1</v>
      </c>
    </row>
    <row r="386" spans="1:4" ht="12.75">
      <c r="A386" t="s">
        <v>598</v>
      </c>
      <c r="B386">
        <f>SUMIF('Team Points Summary'!L:L,'Point Totals by Grade-Gender'!A386,'Team Points Summary'!J:J)</f>
        <v>9</v>
      </c>
      <c r="C386">
        <f>RANK(B386,B$359:B$407,0)</f>
        <v>28</v>
      </c>
      <c r="D386">
        <f>COUNTIF('Team Points Summary'!L:L,'Point Totals by Grade-Gender'!A386)</f>
        <v>3</v>
      </c>
    </row>
    <row r="387" spans="1:4" ht="12.75">
      <c r="A387" t="s">
        <v>472</v>
      </c>
      <c r="B387">
        <f>SUMIF('Team Points Summary'!L:L,'Point Totals by Grade-Gender'!A387,'Team Points Summary'!J:J)</f>
        <v>6</v>
      </c>
      <c r="C387">
        <f>RANK(B387,B$359:B$407,0)</f>
        <v>29</v>
      </c>
      <c r="D387">
        <f>COUNTIF('Team Points Summary'!L:L,'Point Totals by Grade-Gender'!A387)</f>
        <v>2</v>
      </c>
    </row>
    <row r="388" spans="1:4" ht="12.75">
      <c r="A388" t="s">
        <v>605</v>
      </c>
      <c r="B388">
        <f>SUMIF('Team Points Summary'!L:L,'Point Totals by Grade-Gender'!A388,'Team Points Summary'!J:J)</f>
        <v>6</v>
      </c>
      <c r="C388">
        <f>RANK(B388,B$359:B$407,0)</f>
        <v>29</v>
      </c>
      <c r="D388">
        <f>COUNTIF('Team Points Summary'!L:L,'Point Totals by Grade-Gender'!A388)</f>
        <v>2</v>
      </c>
    </row>
    <row r="389" spans="1:4" ht="12.75">
      <c r="A389" t="s">
        <v>496</v>
      </c>
      <c r="B389">
        <f>SUMIF('Team Points Summary'!L:L,'Point Totals by Grade-Gender'!A389,'Team Points Summary'!J:J)</f>
        <v>6</v>
      </c>
      <c r="C389">
        <f>RANK(B389,B$359:B$407,0)</f>
        <v>29</v>
      </c>
      <c r="D389">
        <f>COUNTIF('Team Points Summary'!L:L,'Point Totals by Grade-Gender'!A389)</f>
        <v>2</v>
      </c>
    </row>
    <row r="390" spans="1:4" ht="12.75">
      <c r="A390" t="s">
        <v>607</v>
      </c>
      <c r="B390">
        <f>SUMIF('Team Points Summary'!L:L,'Point Totals by Grade-Gender'!A390,'Team Points Summary'!J:J)</f>
        <v>6</v>
      </c>
      <c r="C390">
        <f>RANK(B390,B$359:B$407,0)</f>
        <v>29</v>
      </c>
      <c r="D390">
        <f>COUNTIF('Team Points Summary'!L:L,'Point Totals by Grade-Gender'!A390)</f>
        <v>2</v>
      </c>
    </row>
    <row r="391" spans="1:4" ht="12.75">
      <c r="A391" t="s">
        <v>498</v>
      </c>
      <c r="B391">
        <f>SUMIF('Team Points Summary'!L:L,'Point Totals by Grade-Gender'!A391,'Team Points Summary'!J:J)</f>
        <v>6</v>
      </c>
      <c r="C391">
        <f>RANK(B391,B$359:B$407,0)</f>
        <v>29</v>
      </c>
      <c r="D391">
        <f>COUNTIF('Team Points Summary'!L:L,'Point Totals by Grade-Gender'!A391)</f>
        <v>2</v>
      </c>
    </row>
    <row r="392" spans="1:4" ht="12.75">
      <c r="A392" t="s">
        <v>474</v>
      </c>
      <c r="B392">
        <f>SUMIF('Team Points Summary'!L:L,'Point Totals by Grade-Gender'!A392,'Team Points Summary'!J:J)</f>
        <v>3</v>
      </c>
      <c r="C392">
        <f>RANK(B392,B$359:B$407,0)</f>
        <v>34</v>
      </c>
      <c r="D392">
        <f>COUNTIF('Team Points Summary'!L:L,'Point Totals by Grade-Gender'!A392)</f>
        <v>1</v>
      </c>
    </row>
    <row r="393" spans="1:4" ht="12.75">
      <c r="A393" t="s">
        <v>600</v>
      </c>
      <c r="B393">
        <f>SUMIF('Team Points Summary'!L:L,'Point Totals by Grade-Gender'!A393,'Team Points Summary'!J:J)</f>
        <v>3</v>
      </c>
      <c r="C393">
        <f>RANK(B393,B$359:B$407,0)</f>
        <v>34</v>
      </c>
      <c r="D393">
        <f>COUNTIF('Team Points Summary'!L:L,'Point Totals by Grade-Gender'!A393)</f>
        <v>1</v>
      </c>
    </row>
    <row r="394" spans="1:4" ht="12.75">
      <c r="A394" t="s">
        <v>477</v>
      </c>
      <c r="B394">
        <f>SUMIF('Team Points Summary'!L:L,'Point Totals by Grade-Gender'!A394,'Team Points Summary'!J:J)</f>
        <v>3</v>
      </c>
      <c r="C394">
        <f>RANK(B394,B$359:B$407,0)</f>
        <v>34</v>
      </c>
      <c r="D394">
        <f>COUNTIF('Team Points Summary'!L:L,'Point Totals by Grade-Gender'!A394)</f>
        <v>1</v>
      </c>
    </row>
    <row r="395" spans="1:4" ht="12.75">
      <c r="A395" t="s">
        <v>478</v>
      </c>
      <c r="B395">
        <f>SUMIF('Team Points Summary'!L:L,'Point Totals by Grade-Gender'!A395,'Team Points Summary'!J:J)</f>
        <v>3</v>
      </c>
      <c r="C395">
        <f>RANK(B395,B$359:B$407,0)</f>
        <v>34</v>
      </c>
      <c r="D395">
        <f>COUNTIF('Team Points Summary'!L:L,'Point Totals by Grade-Gender'!A395)</f>
        <v>1</v>
      </c>
    </row>
    <row r="396" spans="1:4" ht="12.75">
      <c r="A396" t="s">
        <v>601</v>
      </c>
      <c r="B396">
        <f>SUMIF('Team Points Summary'!L:L,'Point Totals by Grade-Gender'!A396,'Team Points Summary'!J:J)</f>
        <v>3</v>
      </c>
      <c r="C396">
        <f>RANK(B396,B$359:B$407,0)</f>
        <v>34</v>
      </c>
      <c r="D396">
        <f>COUNTIF('Team Points Summary'!L:L,'Point Totals by Grade-Gender'!A396)</f>
        <v>1</v>
      </c>
    </row>
    <row r="397" spans="1:4" ht="12.75">
      <c r="A397" t="s">
        <v>603</v>
      </c>
      <c r="B397">
        <f>SUMIF('Team Points Summary'!L:L,'Point Totals by Grade-Gender'!A397,'Team Points Summary'!J:J)</f>
        <v>3</v>
      </c>
      <c r="C397">
        <f>RANK(B397,B$359:B$407,0)</f>
        <v>34</v>
      </c>
      <c r="D397">
        <f>COUNTIF('Team Points Summary'!L:L,'Point Totals by Grade-Gender'!A397)</f>
        <v>1</v>
      </c>
    </row>
    <row r="398" spans="1:4" ht="12.75">
      <c r="A398" t="s">
        <v>604</v>
      </c>
      <c r="B398">
        <f>SUMIF('Team Points Summary'!L:L,'Point Totals by Grade-Gender'!A398,'Team Points Summary'!J:J)</f>
        <v>3</v>
      </c>
      <c r="C398">
        <f>RANK(B398,B$359:B$407,0)</f>
        <v>34</v>
      </c>
      <c r="D398">
        <f>COUNTIF('Team Points Summary'!L:L,'Point Totals by Grade-Gender'!A398)</f>
        <v>1</v>
      </c>
    </row>
    <row r="399" spans="1:4" ht="12.75">
      <c r="A399" t="s">
        <v>485</v>
      </c>
      <c r="B399">
        <f>SUMIF('Team Points Summary'!L:L,'Point Totals by Grade-Gender'!A399,'Team Points Summary'!J:J)</f>
        <v>3</v>
      </c>
      <c r="C399">
        <f>RANK(B399,B$359:B$407,0)</f>
        <v>34</v>
      </c>
      <c r="D399">
        <f>COUNTIF('Team Points Summary'!L:L,'Point Totals by Grade-Gender'!A399)</f>
        <v>1</v>
      </c>
    </row>
    <row r="400" spans="1:4" ht="12.75">
      <c r="A400" t="s">
        <v>486</v>
      </c>
      <c r="B400">
        <f>SUMIF('Team Points Summary'!L:L,'Point Totals by Grade-Gender'!A400,'Team Points Summary'!J:J)</f>
        <v>3</v>
      </c>
      <c r="C400">
        <f>RANK(B400,B$359:B$407,0)</f>
        <v>34</v>
      </c>
      <c r="D400">
        <f>COUNTIF('Team Points Summary'!L:L,'Point Totals by Grade-Gender'!A400)</f>
        <v>1</v>
      </c>
    </row>
    <row r="401" spans="1:4" ht="12.75">
      <c r="A401" t="s">
        <v>488</v>
      </c>
      <c r="B401">
        <f>SUMIF('Team Points Summary'!L:L,'Point Totals by Grade-Gender'!A401,'Team Points Summary'!J:J)</f>
        <v>3</v>
      </c>
      <c r="C401">
        <f>RANK(B401,B$359:B$407,0)</f>
        <v>34</v>
      </c>
      <c r="D401">
        <f>COUNTIF('Team Points Summary'!L:L,'Point Totals by Grade-Gender'!A401)</f>
        <v>1</v>
      </c>
    </row>
    <row r="402" spans="1:4" ht="12.75">
      <c r="A402" t="s">
        <v>489</v>
      </c>
      <c r="B402">
        <f>SUMIF('Team Points Summary'!L:L,'Point Totals by Grade-Gender'!A402,'Team Points Summary'!J:J)</f>
        <v>3</v>
      </c>
      <c r="C402">
        <f>RANK(B402,B$359:B$407,0)</f>
        <v>34</v>
      </c>
      <c r="D402">
        <f>COUNTIF('Team Points Summary'!L:L,'Point Totals by Grade-Gender'!A402)</f>
        <v>1</v>
      </c>
    </row>
    <row r="403" spans="1:4" ht="12.75">
      <c r="A403" t="s">
        <v>490</v>
      </c>
      <c r="B403">
        <f>SUMIF('Team Points Summary'!L:L,'Point Totals by Grade-Gender'!A403,'Team Points Summary'!J:J)</f>
        <v>3</v>
      </c>
      <c r="C403">
        <f>RANK(B403,B$359:B$407,0)</f>
        <v>34</v>
      </c>
      <c r="D403">
        <f>COUNTIF('Team Points Summary'!L:L,'Point Totals by Grade-Gender'!A403)</f>
        <v>1</v>
      </c>
    </row>
    <row r="404" spans="1:4" ht="12.75">
      <c r="A404" t="s">
        <v>606</v>
      </c>
      <c r="B404">
        <f>SUMIF('Team Points Summary'!L:L,'Point Totals by Grade-Gender'!A404,'Team Points Summary'!J:J)</f>
        <v>3</v>
      </c>
      <c r="C404">
        <f>RANK(B404,B$359:B$407,0)</f>
        <v>34</v>
      </c>
      <c r="D404">
        <f>COUNTIF('Team Points Summary'!L:L,'Point Totals by Grade-Gender'!A404)</f>
        <v>1</v>
      </c>
    </row>
    <row r="405" spans="1:4" ht="12.75">
      <c r="A405" t="s">
        <v>493</v>
      </c>
      <c r="B405">
        <f>SUMIF('Team Points Summary'!L:L,'Point Totals by Grade-Gender'!A405,'Team Points Summary'!J:J)</f>
        <v>3</v>
      </c>
      <c r="C405">
        <f>RANK(B405,B$359:B$407,0)</f>
        <v>34</v>
      </c>
      <c r="D405">
        <f>COUNTIF('Team Points Summary'!L:L,'Point Totals by Grade-Gender'!A405)</f>
        <v>1</v>
      </c>
    </row>
    <row r="406" spans="1:4" ht="12.75">
      <c r="A406" t="s">
        <v>608</v>
      </c>
      <c r="B406">
        <f>SUMIF('Team Points Summary'!L:L,'Point Totals by Grade-Gender'!A406,'Team Points Summary'!J:J)</f>
        <v>3</v>
      </c>
      <c r="C406">
        <f>RANK(B406,B$359:B$407,0)</f>
        <v>34</v>
      </c>
      <c r="D406">
        <f>COUNTIF('Team Points Summary'!L:L,'Point Totals by Grade-Gender'!A406)</f>
        <v>1</v>
      </c>
    </row>
    <row r="407" spans="1:4" ht="12.75">
      <c r="A407" t="s">
        <v>609</v>
      </c>
      <c r="B407">
        <f>SUMIF('Team Points Summary'!L:L,'Point Totals by Grade-Gender'!A407,'Team Points Summary'!J:J)</f>
        <v>3</v>
      </c>
      <c r="C407">
        <f>RANK(B407,B$359:B$407,0)</f>
        <v>34</v>
      </c>
      <c r="D407">
        <f>COUNTIF('Team Points Summary'!L:L,'Point Totals by Grade-Gender'!A407)</f>
        <v>1</v>
      </c>
    </row>
    <row r="408" spans="1:5" ht="12.75">
      <c r="A408" s="12" t="s">
        <v>525</v>
      </c>
      <c r="B408">
        <f>SUM(B359:B407)</f>
        <v>3158</v>
      </c>
      <c r="E408">
        <f>SUMIF('Team Points Summary'!L:L,'Point Totals by Grade-Gender'!A408,'Team Points Summary'!J:J)</f>
        <v>3158</v>
      </c>
    </row>
    <row r="410" spans="1:4" ht="12.75">
      <c r="A410" t="s">
        <v>452</v>
      </c>
      <c r="B410">
        <f>SUMIF('Team Points Summary'!L:L,'Point Totals by Grade-Gender'!A410,'Team Points Summary'!J:J)</f>
        <v>402</v>
      </c>
      <c r="C410">
        <f>RANK(B410,B$410:B$447,0)</f>
        <v>1</v>
      </c>
      <c r="D410">
        <f>COUNTIF('Team Points Summary'!L:L,'Point Totals by Grade-Gender'!A410)</f>
        <v>3</v>
      </c>
    </row>
    <row r="411" spans="1:4" ht="12.75">
      <c r="A411" t="s">
        <v>460</v>
      </c>
      <c r="B411">
        <f>SUMIF('Team Points Summary'!L:L,'Point Totals by Grade-Gender'!A411,'Team Points Summary'!J:J)</f>
        <v>345</v>
      </c>
      <c r="C411">
        <f>RANK(B411,B$410:B$447,0)</f>
        <v>2</v>
      </c>
      <c r="D411">
        <f>COUNTIF('Team Points Summary'!L:L,'Point Totals by Grade-Gender'!A411)</f>
        <v>3</v>
      </c>
    </row>
    <row r="412" spans="1:4" ht="12.75">
      <c r="A412" t="s">
        <v>447</v>
      </c>
      <c r="B412">
        <f>SUMIF('Team Points Summary'!L:L,'Point Totals by Grade-Gender'!A412,'Team Points Summary'!J:J)</f>
        <v>313</v>
      </c>
      <c r="C412">
        <f>RANK(B412,B$410:B$447,0)</f>
        <v>3</v>
      </c>
      <c r="D412">
        <f>COUNTIF('Team Points Summary'!L:L,'Point Totals by Grade-Gender'!A412)</f>
        <v>3</v>
      </c>
    </row>
    <row r="413" spans="1:4" ht="12.75">
      <c r="A413" t="s">
        <v>465</v>
      </c>
      <c r="B413">
        <f>SUMIF('Team Points Summary'!L:L,'Point Totals by Grade-Gender'!A413,'Team Points Summary'!J:J)</f>
        <v>289</v>
      </c>
      <c r="C413">
        <f>RANK(B413,B$410:B$447,0)</f>
        <v>4</v>
      </c>
      <c r="D413">
        <f>COUNTIF('Team Points Summary'!L:L,'Point Totals by Grade-Gender'!A413)</f>
        <v>3</v>
      </c>
    </row>
    <row r="414" spans="1:4" ht="12.75">
      <c r="A414" t="s">
        <v>457</v>
      </c>
      <c r="B414">
        <f>SUMIF('Team Points Summary'!L:L,'Point Totals by Grade-Gender'!A414,'Team Points Summary'!J:J)</f>
        <v>248</v>
      </c>
      <c r="C414">
        <f>RANK(B414,B$410:B$447,0)</f>
        <v>5</v>
      </c>
      <c r="D414">
        <f>COUNTIF('Team Points Summary'!L:L,'Point Totals by Grade-Gender'!A414)</f>
        <v>3</v>
      </c>
    </row>
    <row r="415" spans="1:4" ht="12.75">
      <c r="A415" t="s">
        <v>449</v>
      </c>
      <c r="B415">
        <f>SUMIF('Team Points Summary'!L:L,'Point Totals by Grade-Gender'!A415,'Team Points Summary'!J:J)</f>
        <v>212</v>
      </c>
      <c r="C415">
        <f>RANK(B415,B$410:B$447,0)</f>
        <v>6</v>
      </c>
      <c r="D415">
        <f>COUNTIF('Team Points Summary'!L:L,'Point Totals by Grade-Gender'!A415)</f>
        <v>3</v>
      </c>
    </row>
    <row r="416" spans="1:4" ht="12.75">
      <c r="A416" t="s">
        <v>468</v>
      </c>
      <c r="B416">
        <f>SUMIF('Team Points Summary'!L:L,'Point Totals by Grade-Gender'!A416,'Team Points Summary'!J:J)</f>
        <v>170</v>
      </c>
      <c r="C416">
        <f>RANK(B416,B$410:B$447,0)</f>
        <v>7</v>
      </c>
      <c r="D416">
        <f>COUNTIF('Team Points Summary'!L:L,'Point Totals by Grade-Gender'!A416)</f>
        <v>3</v>
      </c>
    </row>
    <row r="417" spans="1:4" ht="12.75">
      <c r="A417" t="s">
        <v>444</v>
      </c>
      <c r="B417">
        <f>SUMIF('Team Points Summary'!L:L,'Point Totals by Grade-Gender'!A417,'Team Points Summary'!J:J)</f>
        <v>146</v>
      </c>
      <c r="C417">
        <f>RANK(B417,B$410:B$447,0)</f>
        <v>8</v>
      </c>
      <c r="D417">
        <f>COUNTIF('Team Points Summary'!L:L,'Point Totals by Grade-Gender'!A417)</f>
        <v>3</v>
      </c>
    </row>
    <row r="418" spans="1:4" ht="12.75">
      <c r="A418" t="s">
        <v>451</v>
      </c>
      <c r="B418">
        <f>SUMIF('Team Points Summary'!L:L,'Point Totals by Grade-Gender'!A418,'Team Points Summary'!J:J)</f>
        <v>120</v>
      </c>
      <c r="C418">
        <f>RANK(B418,B$410:B$447,0)</f>
        <v>9</v>
      </c>
      <c r="D418">
        <f>COUNTIF('Team Points Summary'!L:L,'Point Totals by Grade-Gender'!A418)</f>
        <v>2</v>
      </c>
    </row>
    <row r="419" spans="1:4" ht="12.75">
      <c r="A419" t="s">
        <v>592</v>
      </c>
      <c r="B419">
        <f>SUMIF('Team Points Summary'!L:L,'Point Totals by Grade-Gender'!A419,'Team Points Summary'!J:J)</f>
        <v>115</v>
      </c>
      <c r="C419">
        <f>RANK(B419,B$410:B$447,0)</f>
        <v>10</v>
      </c>
      <c r="D419">
        <f>COUNTIF('Team Points Summary'!L:L,'Point Totals by Grade-Gender'!A419)</f>
        <v>1</v>
      </c>
    </row>
    <row r="420" spans="1:4" ht="12.75">
      <c r="A420" t="s">
        <v>461</v>
      </c>
      <c r="B420">
        <f>SUMIF('Team Points Summary'!L:L,'Point Totals by Grade-Gender'!A420,'Team Points Summary'!J:J)</f>
        <v>102</v>
      </c>
      <c r="C420">
        <f>RANK(B420,B$410:B$447,0)</f>
        <v>11</v>
      </c>
      <c r="D420">
        <f>COUNTIF('Team Points Summary'!L:L,'Point Totals by Grade-Gender'!A420)</f>
        <v>3</v>
      </c>
    </row>
    <row r="421" spans="1:4" ht="12.75">
      <c r="A421" t="s">
        <v>463</v>
      </c>
      <c r="B421">
        <f>SUMIF('Team Points Summary'!L:L,'Point Totals by Grade-Gender'!A421,'Team Points Summary'!J:J)</f>
        <v>96</v>
      </c>
      <c r="C421">
        <f aca="true" t="shared" si="5" ref="C421:C426">RANK(B421,B$410:B$447,0)</f>
        <v>12</v>
      </c>
      <c r="D421">
        <f>COUNTIF('Team Points Summary'!L:L,'Point Totals by Grade-Gender'!A421)</f>
        <v>3</v>
      </c>
    </row>
    <row r="422" spans="1:4" ht="12.75">
      <c r="A422" t="s">
        <v>441</v>
      </c>
      <c r="B422">
        <f>SUMIF('Team Points Summary'!L:L,'Point Totals by Grade-Gender'!A422,'Team Points Summary'!J:J)</f>
        <v>82</v>
      </c>
      <c r="C422">
        <f t="shared" si="5"/>
        <v>13</v>
      </c>
      <c r="D422">
        <f>COUNTIF('Team Points Summary'!L:L,'Point Totals by Grade-Gender'!A422)</f>
        <v>3</v>
      </c>
    </row>
    <row r="423" spans="1:4" ht="12.75">
      <c r="A423" t="s">
        <v>458</v>
      </c>
      <c r="B423">
        <f>SUMIF('Team Points Summary'!L:L,'Point Totals by Grade-Gender'!A423,'Team Points Summary'!J:J)</f>
        <v>79</v>
      </c>
      <c r="C423">
        <f t="shared" si="5"/>
        <v>14</v>
      </c>
      <c r="D423">
        <f>COUNTIF('Team Points Summary'!L:L,'Point Totals by Grade-Gender'!A423)</f>
        <v>3</v>
      </c>
    </row>
    <row r="424" spans="1:4" ht="12.75">
      <c r="A424" t="s">
        <v>595</v>
      </c>
      <c r="B424">
        <f>SUMIF('Team Points Summary'!L:L,'Point Totals by Grade-Gender'!A424,'Team Points Summary'!J:J)</f>
        <v>51</v>
      </c>
      <c r="C424">
        <f t="shared" si="5"/>
        <v>15</v>
      </c>
      <c r="D424">
        <f>COUNTIF('Team Points Summary'!L:L,'Point Totals by Grade-Gender'!A424)</f>
        <v>1</v>
      </c>
    </row>
    <row r="425" spans="1:4" ht="12.75">
      <c r="A425" t="s">
        <v>467</v>
      </c>
      <c r="B425">
        <f>SUMIF('Team Points Summary'!L:L,'Point Totals by Grade-Gender'!A425,'Team Points Summary'!J:J)</f>
        <v>50</v>
      </c>
      <c r="C425">
        <f t="shared" si="5"/>
        <v>16</v>
      </c>
      <c r="D425">
        <f>COUNTIF('Team Points Summary'!L:L,'Point Totals by Grade-Gender'!A425)</f>
        <v>3</v>
      </c>
    </row>
    <row r="426" spans="1:4" ht="12.75">
      <c r="A426" t="s">
        <v>453</v>
      </c>
      <c r="B426">
        <f>SUMIF('Team Points Summary'!L:L,'Point Totals by Grade-Gender'!A426,'Team Points Summary'!J:J)</f>
        <v>45</v>
      </c>
      <c r="C426">
        <f t="shared" si="5"/>
        <v>17</v>
      </c>
      <c r="D426">
        <f>COUNTIF('Team Points Summary'!L:L,'Point Totals by Grade-Gender'!A426)</f>
        <v>1</v>
      </c>
    </row>
    <row r="427" spans="1:4" ht="12.75">
      <c r="A427" t="s">
        <v>445</v>
      </c>
      <c r="B427">
        <f>SUMIF('Team Points Summary'!L:L,'Point Totals by Grade-Gender'!A427,'Team Points Summary'!J:J)</f>
        <v>38</v>
      </c>
      <c r="C427">
        <f>RANK(B427,B$410:B$447,0)</f>
        <v>18</v>
      </c>
      <c r="D427">
        <f>COUNTIF('Team Points Summary'!L:L,'Point Totals by Grade-Gender'!A427)</f>
        <v>1</v>
      </c>
    </row>
    <row r="428" spans="1:4" ht="12.75">
      <c r="A428" t="s">
        <v>448</v>
      </c>
      <c r="B428">
        <f>SUMIF('Team Points Summary'!L:L,'Point Totals by Grade-Gender'!A428,'Team Points Summary'!J:J)</f>
        <v>37</v>
      </c>
      <c r="C428">
        <f>RANK(B428,B$410:B$447,0)</f>
        <v>19</v>
      </c>
      <c r="D428">
        <f>COUNTIF('Team Points Summary'!L:L,'Point Totals by Grade-Gender'!A428)</f>
        <v>2</v>
      </c>
    </row>
    <row r="429" spans="1:4" ht="12.75">
      <c r="A429" t="s">
        <v>590</v>
      </c>
      <c r="B429">
        <f>SUMIF('Team Points Summary'!L:L,'Point Totals by Grade-Gender'!A429,'Team Points Summary'!J:J)</f>
        <v>37</v>
      </c>
      <c r="C429">
        <f>RANK(B429,B$410:B$447,0)</f>
        <v>19</v>
      </c>
      <c r="D429">
        <f>COUNTIF('Team Points Summary'!L:L,'Point Totals by Grade-Gender'!A429)</f>
        <v>1</v>
      </c>
    </row>
    <row r="430" spans="1:4" ht="12.75">
      <c r="A430" t="s">
        <v>591</v>
      </c>
      <c r="B430">
        <f>SUMIF('Team Points Summary'!L:L,'Point Totals by Grade-Gender'!A430,'Team Points Summary'!J:J)</f>
        <v>26</v>
      </c>
      <c r="C430">
        <f>RANK(B430,B$410:B$447,0)</f>
        <v>21</v>
      </c>
      <c r="D430">
        <f>COUNTIF('Team Points Summary'!L:L,'Point Totals by Grade-Gender'!A430)</f>
        <v>1</v>
      </c>
    </row>
    <row r="431" spans="1:4" ht="12.75">
      <c r="A431" t="s">
        <v>464</v>
      </c>
      <c r="B431">
        <f>SUMIF('Team Points Summary'!L:L,'Point Totals by Grade-Gender'!A431,'Team Points Summary'!J:J)</f>
        <v>11</v>
      </c>
      <c r="C431">
        <f>RANK(B431,B$410:B$447,0)</f>
        <v>22</v>
      </c>
      <c r="D431">
        <f>COUNTIF('Team Points Summary'!L:L,'Point Totals by Grade-Gender'!A431)</f>
        <v>3</v>
      </c>
    </row>
    <row r="432" spans="1:4" ht="12.75">
      <c r="A432" t="s">
        <v>462</v>
      </c>
      <c r="B432">
        <f>SUMIF('Team Points Summary'!L:L,'Point Totals by Grade-Gender'!A432,'Team Points Summary'!J:J)</f>
        <v>9</v>
      </c>
      <c r="C432">
        <f>RANK(B432,B$410:B$447,0)</f>
        <v>23</v>
      </c>
      <c r="D432">
        <f>COUNTIF('Team Points Summary'!L:L,'Point Totals by Grade-Gender'!A432)</f>
        <v>3</v>
      </c>
    </row>
    <row r="433" spans="1:4" ht="12.75">
      <c r="A433" t="s">
        <v>466</v>
      </c>
      <c r="B433">
        <f>SUMIF('Team Points Summary'!L:L,'Point Totals by Grade-Gender'!A433,'Team Points Summary'!J:J)</f>
        <v>9</v>
      </c>
      <c r="C433">
        <f>RANK(B433,B$410:B$447,0)</f>
        <v>23</v>
      </c>
      <c r="D433">
        <f>COUNTIF('Team Points Summary'!L:L,'Point Totals by Grade-Gender'!A433)</f>
        <v>3</v>
      </c>
    </row>
    <row r="434" spans="1:4" ht="12.75">
      <c r="A434" t="s">
        <v>442</v>
      </c>
      <c r="B434">
        <f>SUMIF('Team Points Summary'!L:L,'Point Totals by Grade-Gender'!A434,'Team Points Summary'!J:J)</f>
        <v>6</v>
      </c>
      <c r="C434">
        <f>RANK(B434,B$410:B$447,0)</f>
        <v>25</v>
      </c>
      <c r="D434">
        <f>COUNTIF('Team Points Summary'!L:L,'Point Totals by Grade-Gender'!A434)</f>
        <v>2</v>
      </c>
    </row>
    <row r="435" spans="1:4" ht="12.75">
      <c r="A435" t="s">
        <v>586</v>
      </c>
      <c r="B435">
        <f>SUMIF('Team Points Summary'!L:L,'Point Totals by Grade-Gender'!A435,'Team Points Summary'!J:J)</f>
        <v>6</v>
      </c>
      <c r="C435">
        <f>RANK(B435,B$410:B$447,0)</f>
        <v>25</v>
      </c>
      <c r="D435">
        <f>COUNTIF('Team Points Summary'!L:L,'Point Totals by Grade-Gender'!A435)</f>
        <v>2</v>
      </c>
    </row>
    <row r="436" spans="1:4" ht="12.75">
      <c r="A436" t="s">
        <v>587</v>
      </c>
      <c r="B436">
        <f>SUMIF('Team Points Summary'!L:L,'Point Totals by Grade-Gender'!A436,'Team Points Summary'!J:J)</f>
        <v>6</v>
      </c>
      <c r="C436">
        <f>RANK(B436,B$410:B$447,0)</f>
        <v>25</v>
      </c>
      <c r="D436">
        <f>COUNTIF('Team Points Summary'!L:L,'Point Totals by Grade-Gender'!A436)</f>
        <v>2</v>
      </c>
    </row>
    <row r="437" spans="1:4" ht="12.75">
      <c r="A437" t="s">
        <v>459</v>
      </c>
      <c r="B437">
        <f>SUMIF('Team Points Summary'!L:L,'Point Totals by Grade-Gender'!A437,'Team Points Summary'!J:J)</f>
        <v>6</v>
      </c>
      <c r="C437">
        <f>RANK(B437,B$410:B$447,0)</f>
        <v>25</v>
      </c>
      <c r="D437">
        <f>COUNTIF('Team Points Summary'!L:L,'Point Totals by Grade-Gender'!A437)</f>
        <v>2</v>
      </c>
    </row>
    <row r="438" spans="1:4" ht="12.75">
      <c r="A438" t="s">
        <v>443</v>
      </c>
      <c r="B438">
        <f>SUMIF('Team Points Summary'!L:L,'Point Totals by Grade-Gender'!A438,'Team Points Summary'!J:J)</f>
        <v>3</v>
      </c>
      <c r="C438">
        <f>RANK(B438,B$410:B$447,0)</f>
        <v>29</v>
      </c>
      <c r="D438">
        <f>COUNTIF('Team Points Summary'!L:L,'Point Totals by Grade-Gender'!A438)</f>
        <v>1</v>
      </c>
    </row>
    <row r="439" spans="1:4" ht="12.75">
      <c r="A439" t="s">
        <v>446</v>
      </c>
      <c r="B439">
        <f>SUMIF('Team Points Summary'!L:L,'Point Totals by Grade-Gender'!A439,'Team Points Summary'!J:J)</f>
        <v>3</v>
      </c>
      <c r="C439">
        <f>RANK(B439,B$410:B$447,0)</f>
        <v>29</v>
      </c>
      <c r="D439">
        <f>COUNTIF('Team Points Summary'!L:L,'Point Totals by Grade-Gender'!A439)</f>
        <v>1</v>
      </c>
    </row>
    <row r="440" spans="1:4" ht="12.75">
      <c r="A440" t="s">
        <v>588</v>
      </c>
      <c r="B440">
        <f>SUMIF('Team Points Summary'!L:L,'Point Totals by Grade-Gender'!A440,'Team Points Summary'!J:J)</f>
        <v>3</v>
      </c>
      <c r="C440">
        <f>RANK(B440,B$410:B$447,0)</f>
        <v>29</v>
      </c>
      <c r="D440">
        <f>COUNTIF('Team Points Summary'!L:L,'Point Totals by Grade-Gender'!A440)</f>
        <v>1</v>
      </c>
    </row>
    <row r="441" spans="1:4" ht="12.75">
      <c r="A441" t="s">
        <v>450</v>
      </c>
      <c r="B441">
        <f>SUMIF('Team Points Summary'!L:L,'Point Totals by Grade-Gender'!A441,'Team Points Summary'!J:J)</f>
        <v>3</v>
      </c>
      <c r="C441">
        <f>RANK(B441,B$410:B$447,0)</f>
        <v>29</v>
      </c>
      <c r="D441">
        <f>COUNTIF('Team Points Summary'!L:L,'Point Totals by Grade-Gender'!A441)</f>
        <v>1</v>
      </c>
    </row>
    <row r="442" spans="1:4" ht="12.75">
      <c r="A442" t="s">
        <v>589</v>
      </c>
      <c r="B442">
        <f>SUMIF('Team Points Summary'!L:L,'Point Totals by Grade-Gender'!A442,'Team Points Summary'!J:J)</f>
        <v>3</v>
      </c>
      <c r="C442">
        <f>RANK(B442,B$410:B$447,0)</f>
        <v>29</v>
      </c>
      <c r="D442">
        <f>COUNTIF('Team Points Summary'!L:L,'Point Totals by Grade-Gender'!A442)</f>
        <v>1</v>
      </c>
    </row>
    <row r="443" spans="1:4" ht="12.75">
      <c r="A443" t="s">
        <v>454</v>
      </c>
      <c r="B443">
        <f>SUMIF('Team Points Summary'!L:L,'Point Totals by Grade-Gender'!A443,'Team Points Summary'!J:J)</f>
        <v>3</v>
      </c>
      <c r="C443">
        <f>RANK(B443,B$410:B$447,0)</f>
        <v>29</v>
      </c>
      <c r="D443">
        <f>COUNTIF('Team Points Summary'!L:L,'Point Totals by Grade-Gender'!A443)</f>
        <v>1</v>
      </c>
    </row>
    <row r="444" spans="1:4" ht="12.75">
      <c r="A444" t="s">
        <v>455</v>
      </c>
      <c r="B444">
        <f>SUMIF('Team Points Summary'!L:L,'Point Totals by Grade-Gender'!A444,'Team Points Summary'!J:J)</f>
        <v>3</v>
      </c>
      <c r="C444">
        <f>RANK(B444,B$410:B$447,0)</f>
        <v>29</v>
      </c>
      <c r="D444">
        <f>COUNTIF('Team Points Summary'!L:L,'Point Totals by Grade-Gender'!A444)</f>
        <v>1</v>
      </c>
    </row>
    <row r="445" spans="1:4" ht="12.75">
      <c r="A445" t="s">
        <v>456</v>
      </c>
      <c r="B445">
        <f>SUMIF('Team Points Summary'!L:L,'Point Totals by Grade-Gender'!A445,'Team Points Summary'!J:J)</f>
        <v>3</v>
      </c>
      <c r="C445">
        <f>RANK(B445,B$410:B$447,0)</f>
        <v>29</v>
      </c>
      <c r="D445">
        <f>COUNTIF('Team Points Summary'!L:L,'Point Totals by Grade-Gender'!A445)</f>
        <v>1</v>
      </c>
    </row>
    <row r="446" spans="1:4" ht="12.75">
      <c r="A446" t="s">
        <v>593</v>
      </c>
      <c r="B446">
        <f>SUMIF('Team Points Summary'!L:L,'Point Totals by Grade-Gender'!A446,'Team Points Summary'!J:J)</f>
        <v>3</v>
      </c>
      <c r="C446">
        <f>RANK(B446,B$410:B$447,0)</f>
        <v>29</v>
      </c>
      <c r="D446">
        <f>COUNTIF('Team Points Summary'!L:L,'Point Totals by Grade-Gender'!A446)</f>
        <v>1</v>
      </c>
    </row>
    <row r="447" spans="1:4" ht="12.75">
      <c r="A447" t="s">
        <v>594</v>
      </c>
      <c r="B447">
        <f>SUMIF('Team Points Summary'!L:L,'Point Totals by Grade-Gender'!A447,'Team Points Summary'!J:J)</f>
        <v>3</v>
      </c>
      <c r="C447">
        <f>RANK(B447,B$410:B$447,0)</f>
        <v>29</v>
      </c>
      <c r="D447">
        <f>COUNTIF('Team Points Summary'!L:L,'Point Totals by Grade-Gender'!A447)</f>
        <v>1</v>
      </c>
    </row>
    <row r="448" spans="1:5" ht="12.75">
      <c r="A448" s="12" t="s">
        <v>526</v>
      </c>
      <c r="B448">
        <f>SUM(B410:B447)</f>
        <v>3086</v>
      </c>
      <c r="E448">
        <f>SUMIF('Team Points Summary'!L:L,'Point Totals by Grade-Gender'!A448,'Team Points Summary'!J:J)</f>
        <v>3086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r:id="rId1"/>
  <headerFooter alignWithMargins="0">
    <oddHeader>&amp;LEdmonton Harriers&amp;R2010 Cross-Country Series
Point Totals by Grade and Gender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2010-10-15T03:48:12Z</cp:lastPrinted>
  <dcterms:created xsi:type="dcterms:W3CDTF">2010-09-26T19:49:27Z</dcterms:created>
  <dcterms:modified xsi:type="dcterms:W3CDTF">2010-10-15T03:49:45Z</dcterms:modified>
  <cp:category/>
  <cp:version/>
  <cp:contentType/>
  <cp:contentStatus/>
</cp:coreProperties>
</file>